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BA" sheetId="1" r:id="rId1"/>
    <sheet name="VRA" sheetId="2" r:id="rId2"/>
    <sheet name="Finansavimo sumų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'FBA'!$A$1:$G$102</definedName>
    <definedName name="_xlnm.Print_Titles" localSheetId="0">'FBA'!$19:$19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<sst xmlns="http://schemas.openxmlformats.org/spreadsheetml/2006/main" count="373" uniqueCount="273">
  <si>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</si>
  <si>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</si>
  <si>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</si>
  <si>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Prienų r. Pakuonio pagrindinė mokykla</t>
  </si>
  <si>
    <t>(viešojo sektoriaus subjekto arba viešojo sektoriaus subjektų grupės pavadinimas)</t>
  </si>
  <si>
    <t>190189523 Sodų g. 36, Pakuonio mstl. Prienų r. sav.</t>
  </si>
  <si>
    <t>(viešojo sektoriaus subjekto, parengusio finansinės būklės ataskaitą (konsoliduotąją finansinės būklės ataskaitą), kodas, adresas)</t>
  </si>
  <si>
    <t>FINANSINĖS BŪKLĖS ATASKAITA</t>
  </si>
  <si>
    <t>2017 m. rugsėjo 30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</si>
  <si>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</si>
  <si>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</si>
  <si>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</si>
  <si>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</si>
  <si>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</si>
  <si>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</si>
  <si>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</si>
  <si>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</si>
  <si>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</si>
  <si>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</si>
  <si>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</si>
  <si>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</si>
  <si>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</si>
  <si>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</si>
  <si>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</si>
  <si>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</si>
  <si>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</si>
  <si>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</si>
  <si>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</si>
  <si>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</si>
  <si>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</si>
  <si>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</si>
  <si>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</si>
  <si>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</si>
  <si>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</si>
  <si>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</si>
  <si>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</si>
  <si>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</si>
  <si>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</si>
  <si>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</si>
  <si>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</si>
  <si>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</si>
  <si>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</si>
  <si>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</si>
  <si>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</si>
  <si>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</si>
  <si>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</si>
  <si>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</si>
  <si>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</si>
  <si>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</si>
  <si>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</si>
  <si>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</si>
  <si>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</si>
  <si>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</si>
  <si>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</si>
  <si>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</si>
  <si>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</si>
  <si>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</si>
  <si>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</si>
  <si>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</si>
  <si>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</si>
  <si>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</si>
  <si>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</si>
  <si>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</si>
  <si>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</si>
  <si>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</si>
  <si>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</si>
  <si>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</si>
  <si>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</si>
  <si>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</si>
  <si>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</si>
  <si>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</si>
  <si>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</si>
  <si>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</si>
  <si>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</si>
  <si>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</si>
  <si>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</si>
  <si>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</si>
  <si>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</si>
  <si>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</si>
  <si>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</si>
  <si>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</si>
  <si>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</si>
  <si>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</si>
  <si>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</si>
  <si>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</si>
  <si>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</si>
  <si>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</si>
  <si>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</si>
  <si>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</si>
  <si>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</si>
  <si>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</si>
  <si>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</si>
  <si>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</si>
  <si>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</si>
  <si>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</si>
  <si>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</si>
  <si>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</si>
  <si>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</si>
  <si>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</si>
  <si>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</si>
  <si>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</si>
  <si>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</si>
  <si>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</si>
  <si>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</si>
  <si>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</si>
  <si>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</si>
  <si>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</si>
  <si>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</si>
  <si>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</si>
  <si>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</si>
  <si>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</si>
  <si>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</si>
  <si>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</si>
  <si>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</si>
  <si>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</si>
  <si>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</si>
  <si>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</si>
  <si>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</si>
  <si>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</si>
  <si>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</si>
  <si>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</si>
  <si>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</si>
  <si>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</si>
  <si>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</si>
  <si>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</si>
  <si>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</si>
  <si>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</si>
  <si>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</si>
  <si>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</si>
  <si>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</si>
  <si>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</si>
  <si>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</si>
  <si>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                               (parašas)</t>
  </si>
  <si>
    <t>(vardas ir pavardė)</t>
  </si>
  <si>
    <t>Buhalterė</t>
  </si>
  <si>
    <t>Roma Navickienė</t>
  </si>
  <si>
    <t>(vyriausiasis buhalteris (buhalteris)                                                                                                  (parašas)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</si>
  <si>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</si>
  <si>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</si>
  <si>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</si>
  <si>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</si>
  <si>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</si>
  <si>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</si>
  <si>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</si>
  <si>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</si>
  <si>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</si>
  <si>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Direktoriaus pavaduotoja ugdymui pavaduojanti direktorę</t>
  </si>
  <si>
    <t>Vita Jančiauskienė</t>
  </si>
  <si>
    <t>2017 m. spalio 17 d. Nr. 77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</si>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</sst>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58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name val="Calibri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10"/>
      <color rgb="FF000000"/>
      <name val="Times New Roman"/>
      <family val="0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25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>
        <color indexed="25"/>
      </right>
      <top style="thin">
        <color rgb="FF000000"/>
      </top>
      <bottom style="thin">
        <color rgb="FF000000"/>
      </bottom>
    </border>
    <border>
      <left>
        <color indexed="25"/>
      </left>
      <right>
        <color indexed="25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8" fillId="24" borderId="0" applyNumberFormat="0" applyBorder="0" applyAlignment="0" applyProtection="0"/>
    <xf numFmtId="0" fontId="18" fillId="0" borderId="0">
      <alignment vertical="top"/>
      <protection locked="0"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9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49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54" fillId="0" borderId="0" xfId="46" applyFont="1" applyFill="1" applyBorder="1" applyAlignment="1" applyProtection="1">
      <alignment horizontal="center" vertical="center"/>
      <protection/>
    </xf>
    <xf numFmtId="0" fontId="55" fillId="0" borderId="0" xfId="46" applyFont="1" applyFill="1" applyBorder="1" applyAlignment="1" applyProtection="1">
      <alignment vertical="center"/>
      <protection/>
    </xf>
    <xf numFmtId="0" fontId="54" fillId="0" borderId="0" xfId="46" applyFont="1" applyFill="1" applyBorder="1" applyAlignment="1" applyProtection="1">
      <alignment vertical="center"/>
      <protection/>
    </xf>
    <xf numFmtId="0" fontId="55" fillId="0" borderId="25" xfId="46" applyFont="1" applyFill="1" applyBorder="1" applyAlignment="1" applyProtection="1">
      <alignment horizontal="center" vertical="center" wrapText="1"/>
      <protection/>
    </xf>
    <xf numFmtId="0" fontId="55" fillId="0" borderId="0" xfId="46" applyFont="1" applyFill="1" applyBorder="1" applyAlignment="1" applyProtection="1">
      <alignment horizontal="center" vertical="center" wrapText="1"/>
      <protection/>
    </xf>
    <xf numFmtId="0" fontId="55" fillId="0" borderId="26" xfId="46" applyFont="1" applyFill="1" applyBorder="1" applyAlignment="1" applyProtection="1">
      <alignment horizontal="center" vertical="center" wrapText="1"/>
      <protection/>
    </xf>
    <xf numFmtId="0" fontId="56" fillId="0" borderId="25" xfId="46" applyFont="1" applyFill="1" applyBorder="1" applyAlignment="1" applyProtection="1">
      <alignment horizontal="center" vertical="center" wrapText="1"/>
      <protection/>
    </xf>
    <xf numFmtId="0" fontId="56" fillId="0" borderId="27" xfId="46" applyFont="1" applyFill="1" applyBorder="1" applyAlignment="1" applyProtection="1">
      <alignment horizontal="center" vertical="center" wrapText="1"/>
      <protection/>
    </xf>
    <xf numFmtId="0" fontId="55" fillId="0" borderId="25" xfId="46" applyFont="1" applyFill="1" applyBorder="1" applyAlignment="1" applyProtection="1">
      <alignment horizontal="left" vertical="center" wrapText="1"/>
      <protection/>
    </xf>
    <xf numFmtId="4" fontId="55" fillId="0" borderId="25" xfId="46" applyNumberFormat="1" applyFont="1" applyFill="1" applyBorder="1" applyAlignment="1" applyProtection="1">
      <alignment horizontal="right" vertical="center" wrapText="1"/>
      <protection/>
    </xf>
    <xf numFmtId="0" fontId="54" fillId="0" borderId="25" xfId="46" applyFont="1" applyFill="1" applyBorder="1" applyAlignment="1" applyProtection="1">
      <alignment horizontal="center" vertical="center" wrapText="1"/>
      <protection/>
    </xf>
    <xf numFmtId="0" fontId="54" fillId="0" borderId="25" xfId="46" applyFont="1" applyFill="1" applyBorder="1" applyAlignment="1" applyProtection="1">
      <alignment horizontal="left" vertical="center" wrapText="1"/>
      <protection/>
    </xf>
    <xf numFmtId="4" fontId="54" fillId="0" borderId="25" xfId="46" applyNumberFormat="1" applyFont="1" applyFill="1" applyBorder="1" applyAlignment="1" applyProtection="1">
      <alignment horizontal="right" vertical="center" wrapText="1"/>
      <protection locked="0"/>
    </xf>
    <xf numFmtId="4" fontId="54" fillId="0" borderId="25" xfId="46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164" fontId="16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54" fillId="0" borderId="28" xfId="46" applyFont="1" applyFill="1" applyBorder="1" applyAlignment="1" applyProtection="1">
      <alignment horizontal="left" vertical="center"/>
      <protection/>
    </xf>
    <xf numFmtId="0" fontId="57" fillId="0" borderId="28" xfId="46" applyFont="1" applyFill="1" applyBorder="1" applyAlignment="1" applyProtection="1">
      <alignment horizontal="left" vertical="center"/>
      <protection/>
    </xf>
    <xf numFmtId="0" fontId="55" fillId="0" borderId="0" xfId="46" applyFont="1" applyFill="1" applyBorder="1" applyAlignment="1" applyProtection="1">
      <alignment horizontal="center" vertical="center"/>
      <protection/>
    </xf>
    <xf numFmtId="0" fontId="55" fillId="0" borderId="0" xfId="46" applyFont="1" applyFill="1" applyBorder="1" applyAlignment="1" applyProtection="1">
      <alignment vertical="center"/>
      <protection/>
    </xf>
    <xf numFmtId="0" fontId="55" fillId="0" borderId="29" xfId="46" applyFont="1" applyFill="1" applyBorder="1" applyAlignment="1" applyProtection="1">
      <alignment horizontal="center" vertical="center" wrapText="1"/>
      <protection/>
    </xf>
    <xf numFmtId="0" fontId="55" fillId="0" borderId="27" xfId="46" applyFont="1" applyFill="1" applyBorder="1" applyAlignment="1" applyProtection="1">
      <alignment horizontal="center" vertical="center" wrapText="1"/>
      <protection/>
    </xf>
    <xf numFmtId="0" fontId="55" fillId="0" borderId="30" xfId="46" applyFont="1" applyFill="1" applyBorder="1" applyAlignment="1" applyProtection="1">
      <alignment horizontal="center" vertical="center" wrapText="1"/>
      <protection/>
    </xf>
    <xf numFmtId="0" fontId="55" fillId="0" borderId="31" xfId="46" applyFont="1" applyFill="1" applyBorder="1" applyAlignment="1" applyProtection="1">
      <alignment horizontal="center" vertical="center" wrapText="1"/>
      <protection/>
    </xf>
    <xf numFmtId="0" fontId="55" fillId="0" borderId="26" xfId="46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1">
      <selection activeCell="A13" sqref="A13:G13"/>
    </sheetView>
  </sheetViews>
  <sheetFormatPr defaultColWidth="9.140625" defaultRowHeight="12" customHeight="1"/>
  <cols>
    <col min="1" max="1" width="10.57421875" style="6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10" customWidth="1"/>
    <col min="6" max="7" width="14.8515625" style="6" customWidth="1"/>
    <col min="8" max="16384" width="9.140625" style="6" customWidth="1"/>
  </cols>
  <sheetData>
    <row r="1" spans="1:7" ht="12" customHeight="1">
      <c r="A1" s="1"/>
      <c r="B1" s="2"/>
      <c r="C1" s="2"/>
      <c r="D1" s="2"/>
      <c r="E1" s="62"/>
      <c r="F1" s="1"/>
      <c r="G1" s="1"/>
    </row>
    <row r="2" spans="5:7" ht="12" customHeight="1">
      <c r="E2" s="137" t="s">
        <v>0</v>
      </c>
      <c r="F2" s="138"/>
      <c r="G2" s="138"/>
    </row>
    <row r="3" spans="5:7" ht="12" customHeight="1">
      <c r="E3" s="139" t="s">
        <v>1</v>
      </c>
      <c r="F3" s="140"/>
      <c r="G3" s="140"/>
    </row>
    <row r="5" spans="1:7" ht="12" customHeight="1">
      <c r="A5" s="128" t="s">
        <v>2</v>
      </c>
      <c r="B5" s="128"/>
      <c r="C5" s="128"/>
      <c r="D5" s="128"/>
      <c r="E5" s="129"/>
      <c r="F5" s="132"/>
      <c r="G5" s="132"/>
    </row>
    <row r="6" spans="1:7" ht="12" customHeight="1">
      <c r="A6" s="141"/>
      <c r="B6" s="141"/>
      <c r="C6" s="141"/>
      <c r="D6" s="141"/>
      <c r="E6" s="142"/>
      <c r="F6" s="141"/>
      <c r="G6" s="141"/>
    </row>
    <row r="7" spans="1:7" ht="12" customHeight="1">
      <c r="A7" s="124" t="s">
        <v>3</v>
      </c>
      <c r="B7" s="124"/>
      <c r="C7" s="124"/>
      <c r="D7" s="124"/>
      <c r="E7" s="125"/>
      <c r="F7" s="126"/>
      <c r="G7" s="126"/>
    </row>
    <row r="8" spans="1:7" s="7" customFormat="1" ht="11.25" customHeight="1">
      <c r="A8" s="115" t="s">
        <v>4</v>
      </c>
      <c r="B8" s="115"/>
      <c r="C8" s="115"/>
      <c r="D8" s="115"/>
      <c r="E8" s="143"/>
      <c r="F8" s="144"/>
      <c r="G8" s="144"/>
    </row>
    <row r="9" spans="1:7" ht="12" customHeight="1">
      <c r="A9" s="124" t="s">
        <v>5</v>
      </c>
      <c r="B9" s="124"/>
      <c r="C9" s="124"/>
      <c r="D9" s="124"/>
      <c r="E9" s="125"/>
      <c r="F9" s="126"/>
      <c r="G9" s="126"/>
    </row>
    <row r="10" spans="1:7" s="7" customFormat="1" ht="11.25" customHeight="1">
      <c r="A10" s="119" t="s">
        <v>6</v>
      </c>
      <c r="B10" s="119"/>
      <c r="C10" s="119"/>
      <c r="D10" s="119"/>
      <c r="E10" s="131"/>
      <c r="F10" s="119"/>
      <c r="G10" s="119"/>
    </row>
    <row r="11" spans="1:7" ht="12" customHeight="1">
      <c r="A11" s="5"/>
      <c r="F11" s="5"/>
      <c r="G11" s="5"/>
    </row>
    <row r="12" spans="1:5" ht="12" customHeight="1">
      <c r="A12" s="127"/>
      <c r="B12" s="127"/>
      <c r="C12" s="127"/>
      <c r="D12" s="127"/>
      <c r="E12" s="127"/>
    </row>
    <row r="13" spans="1:7" ht="12" customHeight="1">
      <c r="A13" s="128" t="s">
        <v>7</v>
      </c>
      <c r="B13" s="128"/>
      <c r="C13" s="128"/>
      <c r="D13" s="128"/>
      <c r="E13" s="129"/>
      <c r="F13" s="130"/>
      <c r="G13" s="130"/>
    </row>
    <row r="14" spans="1:7" ht="12" customHeight="1">
      <c r="A14" s="128" t="s">
        <v>8</v>
      </c>
      <c r="B14" s="128"/>
      <c r="C14" s="128"/>
      <c r="D14" s="128"/>
      <c r="E14" s="129"/>
      <c r="F14" s="130"/>
      <c r="G14" s="130"/>
    </row>
    <row r="15" spans="1:7" ht="12" customHeight="1">
      <c r="A15" s="3"/>
      <c r="B15" s="3"/>
      <c r="C15" s="3"/>
      <c r="D15" s="3"/>
      <c r="E15" s="4"/>
      <c r="F15" s="11"/>
      <c r="G15" s="11"/>
    </row>
    <row r="16" spans="1:7" ht="12" customHeight="1">
      <c r="A16" s="119" t="s">
        <v>148</v>
      </c>
      <c r="B16" s="119"/>
      <c r="C16" s="119"/>
      <c r="D16" s="119"/>
      <c r="E16" s="131"/>
      <c r="F16" s="132"/>
      <c r="G16" s="132"/>
    </row>
    <row r="17" spans="1:7" ht="12" customHeight="1">
      <c r="A17" s="119" t="s">
        <v>9</v>
      </c>
      <c r="B17" s="119"/>
      <c r="C17" s="119"/>
      <c r="D17" s="119"/>
      <c r="E17" s="131"/>
      <c r="F17" s="132"/>
      <c r="G17" s="132"/>
    </row>
    <row r="18" spans="1:7" ht="12" customHeight="1">
      <c r="A18" s="3"/>
      <c r="B18" s="9"/>
      <c r="C18" s="9"/>
      <c r="D18" s="133" t="s">
        <v>10</v>
      </c>
      <c r="E18" s="133"/>
      <c r="F18" s="133"/>
      <c r="G18" s="133"/>
    </row>
    <row r="19" spans="1:7" ht="66.75" customHeight="1">
      <c r="A19" s="12" t="s">
        <v>11</v>
      </c>
      <c r="B19" s="134" t="s">
        <v>12</v>
      </c>
      <c r="C19" s="135"/>
      <c r="D19" s="136"/>
      <c r="E19" s="13" t="s">
        <v>13</v>
      </c>
      <c r="F19" s="12" t="s">
        <v>14</v>
      </c>
      <c r="G19" s="12" t="s">
        <v>15</v>
      </c>
    </row>
    <row r="20" spans="1:7" s="5" customFormat="1" ht="12" customHeight="1">
      <c r="A20" s="14" t="s">
        <v>16</v>
      </c>
      <c r="B20" s="15" t="s">
        <v>17</v>
      </c>
      <c r="C20" s="16"/>
      <c r="D20" s="17"/>
      <c r="E20" s="24"/>
      <c r="F20" s="19">
        <f>SUM(F21,F27,F38,F39)</f>
        <v>372382.32</v>
      </c>
      <c r="G20" s="19">
        <f>SUM(G21,G27,G38,G39)</f>
        <v>341159.86000000004</v>
      </c>
    </row>
    <row r="21" spans="1:7" s="5" customFormat="1" ht="12" customHeight="1">
      <c r="A21" s="20" t="s">
        <v>18</v>
      </c>
      <c r="B21" s="21" t="s">
        <v>19</v>
      </c>
      <c r="C21" s="22"/>
      <c r="D21" s="23"/>
      <c r="E21" s="63" t="s">
        <v>137</v>
      </c>
      <c r="F21" s="19">
        <f>SUM(F22:F26)</f>
        <v>0</v>
      </c>
      <c r="G21" s="19">
        <f>SUM(G22:G26)</f>
        <v>0</v>
      </c>
    </row>
    <row r="22" spans="1:7" s="5" customFormat="1" ht="12" customHeight="1">
      <c r="A22" s="24" t="s">
        <v>20</v>
      </c>
      <c r="B22" s="25"/>
      <c r="C22" s="26" t="s">
        <v>21</v>
      </c>
      <c r="D22" s="27"/>
      <c r="E22" s="64"/>
      <c r="F22" s="19"/>
      <c r="G22" s="19"/>
    </row>
    <row r="23" spans="1:7" s="5" customFormat="1" ht="12" customHeight="1">
      <c r="A23" s="24" t="s">
        <v>22</v>
      </c>
      <c r="B23" s="25"/>
      <c r="C23" s="26" t="s">
        <v>23</v>
      </c>
      <c r="D23" s="28"/>
      <c r="E23" s="20"/>
      <c r="F23" s="19"/>
      <c r="G23" s="19"/>
    </row>
    <row r="24" spans="1:7" s="5" customFormat="1" ht="12" customHeight="1">
      <c r="A24" s="24" t="s">
        <v>24</v>
      </c>
      <c r="B24" s="25"/>
      <c r="C24" s="26" t="s">
        <v>25</v>
      </c>
      <c r="D24" s="28"/>
      <c r="E24" s="20"/>
      <c r="F24" s="19"/>
      <c r="G24" s="19"/>
    </row>
    <row r="25" spans="1:7" s="5" customFormat="1" ht="12" customHeight="1">
      <c r="A25" s="24" t="s">
        <v>26</v>
      </c>
      <c r="B25" s="25"/>
      <c r="C25" s="26" t="s">
        <v>27</v>
      </c>
      <c r="D25" s="28"/>
      <c r="E25" s="20"/>
      <c r="F25" s="19"/>
      <c r="G25" s="19"/>
    </row>
    <row r="26" spans="1:7" s="5" customFormat="1" ht="12" customHeight="1">
      <c r="A26" s="24" t="s">
        <v>28</v>
      </c>
      <c r="B26" s="25"/>
      <c r="C26" s="30" t="s">
        <v>29</v>
      </c>
      <c r="D26" s="27"/>
      <c r="E26" s="20"/>
      <c r="F26" s="19"/>
      <c r="G26" s="19"/>
    </row>
    <row r="27" spans="1:7" s="5" customFormat="1" ht="12" customHeight="1">
      <c r="A27" s="31" t="s">
        <v>30</v>
      </c>
      <c r="B27" s="32" t="s">
        <v>31</v>
      </c>
      <c r="C27" s="33"/>
      <c r="D27" s="34"/>
      <c r="E27" s="65" t="s">
        <v>138</v>
      </c>
      <c r="F27" s="19">
        <f>SUM(F28:F37)</f>
        <v>372382.32</v>
      </c>
      <c r="G27" s="19">
        <f>SUM(G28:G37)</f>
        <v>341159.86000000004</v>
      </c>
    </row>
    <row r="28" spans="1:7" s="5" customFormat="1" ht="12" customHeight="1">
      <c r="A28" s="24" t="s">
        <v>32</v>
      </c>
      <c r="B28" s="25"/>
      <c r="C28" s="26" t="s">
        <v>33</v>
      </c>
      <c r="D28" s="28"/>
      <c r="E28" s="20"/>
      <c r="F28" s="19"/>
      <c r="G28" s="19"/>
    </row>
    <row r="29" spans="1:7" s="5" customFormat="1" ht="12" customHeight="1">
      <c r="A29" s="24" t="s">
        <v>34</v>
      </c>
      <c r="B29" s="25"/>
      <c r="C29" s="26" t="s">
        <v>35</v>
      </c>
      <c r="D29" s="28"/>
      <c r="E29" s="20"/>
      <c r="F29" s="19">
        <v>332211.28</v>
      </c>
      <c r="G29" s="19">
        <v>336192.52</v>
      </c>
    </row>
    <row r="30" spans="1:7" s="5" customFormat="1" ht="12" customHeight="1">
      <c r="A30" s="24" t="s">
        <v>36</v>
      </c>
      <c r="B30" s="25"/>
      <c r="C30" s="26" t="s">
        <v>37</v>
      </c>
      <c r="D30" s="28"/>
      <c r="E30" s="20"/>
      <c r="F30" s="19"/>
      <c r="G30" s="19"/>
    </row>
    <row r="31" spans="1:7" s="5" customFormat="1" ht="12" customHeight="1">
      <c r="A31" s="24" t="s">
        <v>38</v>
      </c>
      <c r="B31" s="25"/>
      <c r="C31" s="26" t="s">
        <v>39</v>
      </c>
      <c r="D31" s="28"/>
      <c r="E31" s="20"/>
      <c r="F31" s="19"/>
      <c r="G31" s="19"/>
    </row>
    <row r="32" spans="1:7" s="5" customFormat="1" ht="12" customHeight="1">
      <c r="A32" s="24" t="s">
        <v>40</v>
      </c>
      <c r="B32" s="25"/>
      <c r="C32" s="26" t="s">
        <v>41</v>
      </c>
      <c r="D32" s="28"/>
      <c r="E32" s="20"/>
      <c r="F32" s="19">
        <v>54.81</v>
      </c>
      <c r="G32" s="19">
        <v>87.7</v>
      </c>
    </row>
    <row r="33" spans="1:7" s="5" customFormat="1" ht="12" customHeight="1">
      <c r="A33" s="24" t="s">
        <v>42</v>
      </c>
      <c r="B33" s="25"/>
      <c r="C33" s="26" t="s">
        <v>43</v>
      </c>
      <c r="D33" s="28"/>
      <c r="E33" s="20"/>
      <c r="F33" s="19">
        <v>35485.67</v>
      </c>
      <c r="G33" s="19"/>
    </row>
    <row r="34" spans="1:7" s="5" customFormat="1" ht="12" customHeight="1">
      <c r="A34" s="24" t="s">
        <v>44</v>
      </c>
      <c r="B34" s="25"/>
      <c r="C34" s="26" t="s">
        <v>45</v>
      </c>
      <c r="D34" s="28"/>
      <c r="E34" s="20"/>
      <c r="F34" s="19"/>
      <c r="G34" s="19"/>
    </row>
    <row r="35" spans="1:7" s="5" customFormat="1" ht="12" customHeight="1">
      <c r="A35" s="24" t="s">
        <v>46</v>
      </c>
      <c r="B35" s="25"/>
      <c r="C35" s="26" t="s">
        <v>47</v>
      </c>
      <c r="D35" s="28"/>
      <c r="E35" s="20"/>
      <c r="F35" s="19">
        <v>499.08</v>
      </c>
      <c r="G35" s="19">
        <v>710.05</v>
      </c>
    </row>
    <row r="36" spans="1:7" s="5" customFormat="1" ht="12" customHeight="1">
      <c r="A36" s="24" t="s">
        <v>48</v>
      </c>
      <c r="B36" s="25"/>
      <c r="C36" s="26" t="s">
        <v>49</v>
      </c>
      <c r="D36" s="28"/>
      <c r="E36" s="20"/>
      <c r="F36" s="19">
        <v>4131.48</v>
      </c>
      <c r="G36" s="19">
        <v>4169.59</v>
      </c>
    </row>
    <row r="37" spans="1:7" s="5" customFormat="1" ht="12" customHeight="1">
      <c r="A37" s="24" t="s">
        <v>50</v>
      </c>
      <c r="B37" s="25"/>
      <c r="C37" s="26" t="s">
        <v>51</v>
      </c>
      <c r="D37" s="28"/>
      <c r="E37" s="20"/>
      <c r="F37" s="19"/>
      <c r="G37" s="19"/>
    </row>
    <row r="38" spans="1:7" s="5" customFormat="1" ht="12" customHeight="1">
      <c r="A38" s="20" t="s">
        <v>52</v>
      </c>
      <c r="B38" s="35" t="s">
        <v>53</v>
      </c>
      <c r="C38" s="35"/>
      <c r="D38" s="29"/>
      <c r="E38" s="20"/>
      <c r="F38" s="19"/>
      <c r="G38" s="19"/>
    </row>
    <row r="39" spans="1:7" s="5" customFormat="1" ht="12" customHeight="1">
      <c r="A39" s="20" t="s">
        <v>54</v>
      </c>
      <c r="B39" s="35" t="s">
        <v>55</v>
      </c>
      <c r="C39" s="35"/>
      <c r="D39" s="29"/>
      <c r="E39" s="20"/>
      <c r="F39" s="19"/>
      <c r="G39" s="19"/>
    </row>
    <row r="40" spans="1:7" s="5" customFormat="1" ht="12" customHeight="1">
      <c r="A40" s="14" t="s">
        <v>56</v>
      </c>
      <c r="B40" s="15" t="s">
        <v>57</v>
      </c>
      <c r="C40" s="16"/>
      <c r="D40" s="17"/>
      <c r="E40" s="20"/>
      <c r="F40" s="19"/>
      <c r="G40" s="19"/>
    </row>
    <row r="41" spans="1:7" s="5" customFormat="1" ht="12" customHeight="1">
      <c r="A41" s="14" t="s">
        <v>58</v>
      </c>
      <c r="B41" s="15" t="s">
        <v>59</v>
      </c>
      <c r="C41" s="16"/>
      <c r="D41" s="17"/>
      <c r="E41" s="20"/>
      <c r="F41" s="19">
        <f>SUM(F42,F48,F49,F56,F57)</f>
        <v>51830.18</v>
      </c>
      <c r="G41" s="19">
        <f>SUM(G42,G48,G49,G56,G57)</f>
        <v>40573.990000000005</v>
      </c>
    </row>
    <row r="42" spans="1:7" s="5" customFormat="1" ht="12" customHeight="1">
      <c r="A42" s="20" t="s">
        <v>18</v>
      </c>
      <c r="B42" s="21" t="s">
        <v>60</v>
      </c>
      <c r="C42" s="36"/>
      <c r="D42" s="37"/>
      <c r="E42" s="65" t="s">
        <v>139</v>
      </c>
      <c r="F42" s="19">
        <f>SUM(F43:F47)</f>
        <v>261.69</v>
      </c>
      <c r="G42" s="19">
        <f>SUM(G43:G47)</f>
        <v>1432.14</v>
      </c>
    </row>
    <row r="43" spans="1:7" s="5" customFormat="1" ht="12" customHeight="1">
      <c r="A43" s="24" t="s">
        <v>20</v>
      </c>
      <c r="B43" s="25"/>
      <c r="C43" s="26" t="s">
        <v>61</v>
      </c>
      <c r="D43" s="28"/>
      <c r="E43" s="20"/>
      <c r="F43" s="19"/>
      <c r="G43" s="19"/>
    </row>
    <row r="44" spans="1:7" s="5" customFormat="1" ht="12" customHeight="1">
      <c r="A44" s="24" t="s">
        <v>22</v>
      </c>
      <c r="B44" s="25"/>
      <c r="C44" s="26" t="s">
        <v>62</v>
      </c>
      <c r="D44" s="28"/>
      <c r="E44" s="20"/>
      <c r="F44" s="19">
        <v>261.69</v>
      </c>
      <c r="G44" s="19">
        <v>1432.14</v>
      </c>
    </row>
    <row r="45" spans="1:7" s="5" customFormat="1" ht="12" customHeight="1">
      <c r="A45" s="24" t="s">
        <v>24</v>
      </c>
      <c r="B45" s="25"/>
      <c r="C45" s="26" t="s">
        <v>63</v>
      </c>
      <c r="D45" s="28"/>
      <c r="E45" s="20"/>
      <c r="F45" s="19"/>
      <c r="G45" s="19"/>
    </row>
    <row r="46" spans="1:7" s="5" customFormat="1" ht="12" customHeight="1">
      <c r="A46" s="24" t="s">
        <v>26</v>
      </c>
      <c r="B46" s="25"/>
      <c r="C46" s="26" t="s">
        <v>64</v>
      </c>
      <c r="D46" s="28"/>
      <c r="E46" s="20"/>
      <c r="F46" s="19"/>
      <c r="G46" s="19"/>
    </row>
    <row r="47" spans="1:7" s="5" customFormat="1" ht="12" customHeight="1">
      <c r="A47" s="24" t="s">
        <v>28</v>
      </c>
      <c r="B47" s="16"/>
      <c r="C47" s="146" t="s">
        <v>65</v>
      </c>
      <c r="D47" s="147"/>
      <c r="E47" s="20"/>
      <c r="F47" s="19"/>
      <c r="G47" s="19"/>
    </row>
    <row r="48" spans="1:7" s="5" customFormat="1" ht="12" customHeight="1">
      <c r="A48" s="20" t="s">
        <v>30</v>
      </c>
      <c r="B48" s="38" t="s">
        <v>66</v>
      </c>
      <c r="C48" s="39"/>
      <c r="D48" s="40"/>
      <c r="E48" s="65" t="s">
        <v>140</v>
      </c>
      <c r="F48" s="19">
        <v>835.78</v>
      </c>
      <c r="G48" s="19">
        <v>311.52</v>
      </c>
    </row>
    <row r="49" spans="1:7" s="5" customFormat="1" ht="12" customHeight="1">
      <c r="A49" s="20" t="s">
        <v>52</v>
      </c>
      <c r="B49" s="21" t="s">
        <v>67</v>
      </c>
      <c r="C49" s="36"/>
      <c r="D49" s="37"/>
      <c r="E49" s="65" t="s">
        <v>141</v>
      </c>
      <c r="F49" s="19">
        <f>SUM(F50:F55)</f>
        <v>48524.31</v>
      </c>
      <c r="G49" s="19">
        <f>SUM(G50:G55)</f>
        <v>36789.29</v>
      </c>
    </row>
    <row r="50" spans="1:7" s="5" customFormat="1" ht="12" customHeight="1">
      <c r="A50" s="24" t="s">
        <v>68</v>
      </c>
      <c r="B50" s="36"/>
      <c r="C50" s="41" t="s">
        <v>69</v>
      </c>
      <c r="D50" s="42"/>
      <c r="E50" s="20"/>
      <c r="F50" s="19"/>
      <c r="G50" s="19"/>
    </row>
    <row r="51" spans="1:7" s="5" customFormat="1" ht="12" customHeight="1">
      <c r="A51" s="43" t="s">
        <v>70</v>
      </c>
      <c r="B51" s="25"/>
      <c r="C51" s="26" t="s">
        <v>71</v>
      </c>
      <c r="D51" s="30"/>
      <c r="E51" s="66"/>
      <c r="F51" s="44"/>
      <c r="G51" s="44"/>
    </row>
    <row r="52" spans="1:7" s="5" customFormat="1" ht="12" customHeight="1">
      <c r="A52" s="24" t="s">
        <v>72</v>
      </c>
      <c r="B52" s="25"/>
      <c r="C52" s="26" t="s">
        <v>73</v>
      </c>
      <c r="D52" s="28"/>
      <c r="E52" s="20"/>
      <c r="F52" s="19"/>
      <c r="G52" s="19"/>
    </row>
    <row r="53" spans="1:7" s="5" customFormat="1" ht="12" customHeight="1">
      <c r="A53" s="24" t="s">
        <v>74</v>
      </c>
      <c r="B53" s="25"/>
      <c r="C53" s="146" t="s">
        <v>75</v>
      </c>
      <c r="D53" s="147"/>
      <c r="E53" s="20"/>
      <c r="F53" s="19">
        <v>1013.49</v>
      </c>
      <c r="G53" s="19">
        <v>697.9</v>
      </c>
    </row>
    <row r="54" spans="1:7" s="5" customFormat="1" ht="12" customHeight="1">
      <c r="A54" s="24" t="s">
        <v>76</v>
      </c>
      <c r="B54" s="25"/>
      <c r="C54" s="26" t="s">
        <v>77</v>
      </c>
      <c r="D54" s="28"/>
      <c r="E54" s="20"/>
      <c r="F54" s="19">
        <v>47510.82</v>
      </c>
      <c r="G54" s="19">
        <v>36091.39</v>
      </c>
    </row>
    <row r="55" spans="1:7" s="5" customFormat="1" ht="12" customHeight="1">
      <c r="A55" s="24" t="s">
        <v>78</v>
      </c>
      <c r="B55" s="25"/>
      <c r="C55" s="26" t="s">
        <v>79</v>
      </c>
      <c r="D55" s="28"/>
      <c r="E55" s="20"/>
      <c r="F55" s="19"/>
      <c r="G55" s="19"/>
    </row>
    <row r="56" spans="1:7" s="5" customFormat="1" ht="12" customHeight="1">
      <c r="A56" s="20" t="s">
        <v>54</v>
      </c>
      <c r="B56" s="35" t="s">
        <v>80</v>
      </c>
      <c r="C56" s="35"/>
      <c r="D56" s="29"/>
      <c r="E56" s="20"/>
      <c r="F56" s="19"/>
      <c r="G56" s="19"/>
    </row>
    <row r="57" spans="1:7" s="5" customFormat="1" ht="12" customHeight="1">
      <c r="A57" s="20" t="s">
        <v>81</v>
      </c>
      <c r="B57" s="35" t="s">
        <v>82</v>
      </c>
      <c r="C57" s="35"/>
      <c r="D57" s="29"/>
      <c r="E57" s="65" t="s">
        <v>142</v>
      </c>
      <c r="F57" s="19">
        <v>2208.4</v>
      </c>
      <c r="G57" s="19">
        <v>2041.04</v>
      </c>
    </row>
    <row r="58" spans="1:7" s="5" customFormat="1" ht="12" customHeight="1">
      <c r="A58" s="20"/>
      <c r="B58" s="68" t="s">
        <v>83</v>
      </c>
      <c r="C58" s="69"/>
      <c r="D58" s="70"/>
      <c r="E58" s="71"/>
      <c r="F58" s="72">
        <f>SUM(F20,F40,F41)</f>
        <v>424212.5</v>
      </c>
      <c r="G58" s="72">
        <f>SUM(G20,G40,G41)</f>
        <v>381733.85000000003</v>
      </c>
    </row>
    <row r="59" spans="1:7" s="5" customFormat="1" ht="12" customHeight="1">
      <c r="A59" s="14" t="s">
        <v>84</v>
      </c>
      <c r="B59" s="15" t="s">
        <v>85</v>
      </c>
      <c r="C59" s="15"/>
      <c r="D59" s="45"/>
      <c r="E59" s="65" t="s">
        <v>143</v>
      </c>
      <c r="F59" s="19">
        <f>SUM(F60:F63)</f>
        <v>375661.72000000003</v>
      </c>
      <c r="G59" s="19">
        <f>SUM(G60:G63)</f>
        <v>344446.81</v>
      </c>
    </row>
    <row r="60" spans="1:7" s="5" customFormat="1" ht="12" customHeight="1">
      <c r="A60" s="20" t="s">
        <v>18</v>
      </c>
      <c r="B60" s="35" t="s">
        <v>86</v>
      </c>
      <c r="C60" s="35"/>
      <c r="D60" s="29"/>
      <c r="E60" s="20"/>
      <c r="F60" s="19">
        <v>33673.77</v>
      </c>
      <c r="G60" s="19">
        <v>34580</v>
      </c>
    </row>
    <row r="61" spans="1:7" s="5" customFormat="1" ht="12" customHeight="1">
      <c r="A61" s="31" t="s">
        <v>30</v>
      </c>
      <c r="B61" s="32" t="s">
        <v>87</v>
      </c>
      <c r="C61" s="33"/>
      <c r="D61" s="34"/>
      <c r="E61" s="31"/>
      <c r="F61" s="46">
        <v>149637.69</v>
      </c>
      <c r="G61" s="46">
        <v>115384.57</v>
      </c>
    </row>
    <row r="62" spans="1:7" s="5" customFormat="1" ht="12" customHeight="1">
      <c r="A62" s="20" t="s">
        <v>52</v>
      </c>
      <c r="B62" s="145" t="s">
        <v>88</v>
      </c>
      <c r="C62" s="146"/>
      <c r="D62" s="147"/>
      <c r="E62" s="20"/>
      <c r="F62" s="19">
        <v>189622.92</v>
      </c>
      <c r="G62" s="19">
        <v>191661.29</v>
      </c>
    </row>
    <row r="63" spans="1:7" s="5" customFormat="1" ht="12" customHeight="1">
      <c r="A63" s="20" t="s">
        <v>89</v>
      </c>
      <c r="B63" s="35" t="s">
        <v>90</v>
      </c>
      <c r="C63" s="25"/>
      <c r="D63" s="18"/>
      <c r="E63" s="20"/>
      <c r="F63" s="19">
        <v>2727.34</v>
      </c>
      <c r="G63" s="19">
        <v>2820.95</v>
      </c>
    </row>
    <row r="64" spans="1:7" s="5" customFormat="1" ht="12" customHeight="1">
      <c r="A64" s="14" t="s">
        <v>91</v>
      </c>
      <c r="B64" s="15" t="s">
        <v>92</v>
      </c>
      <c r="C64" s="16"/>
      <c r="D64" s="17"/>
      <c r="E64" s="65" t="s">
        <v>144</v>
      </c>
      <c r="F64" s="19">
        <f>SUM(F65,F69)</f>
        <v>47613.23</v>
      </c>
      <c r="G64" s="19">
        <f>SUM(G65,G69)</f>
        <v>36580.71</v>
      </c>
    </row>
    <row r="65" spans="1:7" s="5" customFormat="1" ht="12" customHeight="1">
      <c r="A65" s="20" t="s">
        <v>18</v>
      </c>
      <c r="B65" s="21" t="s">
        <v>93</v>
      </c>
      <c r="C65" s="36"/>
      <c r="D65" s="37"/>
      <c r="E65" s="20"/>
      <c r="F65" s="19">
        <f>SUM(F66:F68)</f>
        <v>0</v>
      </c>
      <c r="G65" s="19">
        <f>SUM(G66:G68)</f>
        <v>0</v>
      </c>
    </row>
    <row r="66" spans="1:7" s="5" customFormat="1" ht="12" customHeight="1">
      <c r="A66" s="24" t="s">
        <v>20</v>
      </c>
      <c r="B66" s="47"/>
      <c r="C66" s="26" t="s">
        <v>94</v>
      </c>
      <c r="D66" s="48"/>
      <c r="E66" s="20"/>
      <c r="F66" s="19"/>
      <c r="G66" s="19"/>
    </row>
    <row r="67" spans="1:7" s="5" customFormat="1" ht="12" customHeight="1">
      <c r="A67" s="24" t="s">
        <v>22</v>
      </c>
      <c r="B67" s="25"/>
      <c r="C67" s="26" t="s">
        <v>95</v>
      </c>
      <c r="D67" s="28"/>
      <c r="E67" s="20"/>
      <c r="F67" s="19"/>
      <c r="G67" s="19"/>
    </row>
    <row r="68" spans="1:7" s="5" customFormat="1" ht="12" customHeight="1">
      <c r="A68" s="24" t="s">
        <v>96</v>
      </c>
      <c r="B68" s="25"/>
      <c r="C68" s="26" t="s">
        <v>97</v>
      </c>
      <c r="D68" s="28"/>
      <c r="E68" s="20"/>
      <c r="F68" s="19"/>
      <c r="G68" s="19"/>
    </row>
    <row r="69" spans="1:7" s="5" customFormat="1" ht="12" customHeight="1">
      <c r="A69" s="20" t="s">
        <v>30</v>
      </c>
      <c r="B69" s="32" t="s">
        <v>98</v>
      </c>
      <c r="C69" s="33"/>
      <c r="D69" s="34"/>
      <c r="E69" s="20"/>
      <c r="F69" s="19">
        <f>SUM(F70,F71,F72,F73,F74,F75,F78,F79,F80,F81,F82,F83)</f>
        <v>47613.23</v>
      </c>
      <c r="G69" s="19">
        <f>SUM(G70,G71,G72,G73,G74,G75,G78,G79,G80,G81,G82,G83)</f>
        <v>36580.71</v>
      </c>
    </row>
    <row r="70" spans="1:7" s="5" customFormat="1" ht="12" customHeight="1">
      <c r="A70" s="24" t="s">
        <v>32</v>
      </c>
      <c r="B70" s="25"/>
      <c r="C70" s="26" t="s">
        <v>99</v>
      </c>
      <c r="D70" s="27"/>
      <c r="E70" s="20"/>
      <c r="F70" s="19"/>
      <c r="G70" s="19"/>
    </row>
    <row r="71" spans="1:7" s="5" customFormat="1" ht="12" customHeight="1">
      <c r="A71" s="24" t="s">
        <v>34</v>
      </c>
      <c r="B71" s="47"/>
      <c r="C71" s="26" t="s">
        <v>100</v>
      </c>
      <c r="D71" s="48"/>
      <c r="E71" s="20"/>
      <c r="F71" s="19"/>
      <c r="G71" s="19"/>
    </row>
    <row r="72" spans="1:7" s="5" customFormat="1" ht="12" customHeight="1">
      <c r="A72" s="24" t="s">
        <v>36</v>
      </c>
      <c r="B72" s="47"/>
      <c r="C72" s="26" t="s">
        <v>101</v>
      </c>
      <c r="D72" s="48"/>
      <c r="E72" s="20"/>
      <c r="F72" s="19"/>
      <c r="G72" s="19"/>
    </row>
    <row r="73" spans="1:7" s="5" customFormat="1" ht="12" customHeight="1">
      <c r="A73" s="49" t="s">
        <v>38</v>
      </c>
      <c r="B73" s="36"/>
      <c r="C73" s="50" t="s">
        <v>102</v>
      </c>
      <c r="D73" s="42"/>
      <c r="E73" s="20"/>
      <c r="F73" s="19"/>
      <c r="G73" s="19"/>
    </row>
    <row r="74" spans="1:7" s="5" customFormat="1" ht="12" customHeight="1">
      <c r="A74" s="20" t="s">
        <v>40</v>
      </c>
      <c r="B74" s="30"/>
      <c r="C74" s="30" t="s">
        <v>103</v>
      </c>
      <c r="D74" s="27"/>
      <c r="E74" s="67"/>
      <c r="F74" s="19"/>
      <c r="G74" s="19"/>
    </row>
    <row r="75" spans="1:7" s="5" customFormat="1" ht="12" customHeight="1">
      <c r="A75" s="51" t="s">
        <v>42</v>
      </c>
      <c r="B75" s="33"/>
      <c r="C75" s="52" t="s">
        <v>104</v>
      </c>
      <c r="D75" s="53"/>
      <c r="E75" s="20"/>
      <c r="F75" s="19">
        <f>SUM(F76:F77)</f>
        <v>0</v>
      </c>
      <c r="G75" s="19">
        <f>SUM(G76:G77)</f>
        <v>0</v>
      </c>
    </row>
    <row r="76" spans="1:7" s="5" customFormat="1" ht="12" customHeight="1">
      <c r="A76" s="24" t="s">
        <v>105</v>
      </c>
      <c r="B76" s="25"/>
      <c r="C76" s="30"/>
      <c r="D76" s="28" t="s">
        <v>106</v>
      </c>
      <c r="E76" s="20"/>
      <c r="F76" s="19"/>
      <c r="G76" s="19"/>
    </row>
    <row r="77" spans="1:7" s="5" customFormat="1" ht="12" customHeight="1">
      <c r="A77" s="24" t="s">
        <v>107</v>
      </c>
      <c r="B77" s="25"/>
      <c r="C77" s="30"/>
      <c r="D77" s="28" t="s">
        <v>108</v>
      </c>
      <c r="E77" s="20"/>
      <c r="F77" s="19"/>
      <c r="G77" s="19"/>
    </row>
    <row r="78" spans="1:7" s="5" customFormat="1" ht="12" customHeight="1">
      <c r="A78" s="24" t="s">
        <v>44</v>
      </c>
      <c r="B78" s="39"/>
      <c r="C78" s="54" t="s">
        <v>109</v>
      </c>
      <c r="D78" s="55"/>
      <c r="E78" s="20"/>
      <c r="F78" s="19"/>
      <c r="G78" s="19"/>
    </row>
    <row r="79" spans="1:7" s="5" customFormat="1" ht="12" customHeight="1">
      <c r="A79" s="24" t="s">
        <v>46</v>
      </c>
      <c r="B79" s="47"/>
      <c r="C79" s="26" t="s">
        <v>110</v>
      </c>
      <c r="D79" s="48"/>
      <c r="E79" s="20"/>
      <c r="F79" s="19"/>
      <c r="G79" s="19"/>
    </row>
    <row r="80" spans="1:7" s="5" customFormat="1" ht="12" customHeight="1">
      <c r="A80" s="24" t="s">
        <v>48</v>
      </c>
      <c r="B80" s="25"/>
      <c r="C80" s="26" t="s">
        <v>111</v>
      </c>
      <c r="D80" s="28"/>
      <c r="E80" s="20"/>
      <c r="F80" s="19">
        <v>3436.15</v>
      </c>
      <c r="G80" s="19">
        <v>13264.13</v>
      </c>
    </row>
    <row r="81" spans="1:7" s="5" customFormat="1" ht="12" customHeight="1">
      <c r="A81" s="24" t="s">
        <v>50</v>
      </c>
      <c r="B81" s="25"/>
      <c r="C81" s="26" t="s">
        <v>112</v>
      </c>
      <c r="D81" s="28"/>
      <c r="E81" s="20"/>
      <c r="F81" s="19">
        <v>20860.5</v>
      </c>
      <c r="G81" s="19"/>
    </row>
    <row r="82" spans="1:7" s="5" customFormat="1" ht="12" customHeight="1">
      <c r="A82" s="24" t="s">
        <v>113</v>
      </c>
      <c r="B82" s="25"/>
      <c r="C82" s="26" t="s">
        <v>114</v>
      </c>
      <c r="D82" s="28"/>
      <c r="E82" s="20"/>
      <c r="F82" s="19">
        <v>23316.58</v>
      </c>
      <c r="G82" s="19">
        <v>23316.58</v>
      </c>
    </row>
    <row r="83" spans="1:7" s="5" customFormat="1" ht="12" customHeight="1">
      <c r="A83" s="24" t="s">
        <v>115</v>
      </c>
      <c r="B83" s="25"/>
      <c r="C83" s="26" t="s">
        <v>116</v>
      </c>
      <c r="D83" s="28"/>
      <c r="E83" s="20"/>
      <c r="F83" s="19"/>
      <c r="G83" s="19"/>
    </row>
    <row r="84" spans="1:7" s="5" customFormat="1" ht="12" customHeight="1">
      <c r="A84" s="14" t="s">
        <v>117</v>
      </c>
      <c r="B84" s="56" t="s">
        <v>118</v>
      </c>
      <c r="C84" s="57"/>
      <c r="D84" s="58"/>
      <c r="E84" s="65" t="s">
        <v>145</v>
      </c>
      <c r="F84" s="19">
        <f>SUM(F85,F86,F89,F90)</f>
        <v>937.5500000000001</v>
      </c>
      <c r="G84" s="19">
        <f>SUM(G85,G86,G89,G90)</f>
        <v>706.33</v>
      </c>
    </row>
    <row r="85" spans="1:7" s="5" customFormat="1" ht="12" customHeight="1">
      <c r="A85" s="20" t="s">
        <v>18</v>
      </c>
      <c r="B85" s="35" t="s">
        <v>119</v>
      </c>
      <c r="C85" s="25"/>
      <c r="D85" s="18"/>
      <c r="E85" s="20"/>
      <c r="F85" s="19"/>
      <c r="G85" s="19"/>
    </row>
    <row r="86" spans="1:7" s="5" customFormat="1" ht="12" customHeight="1">
      <c r="A86" s="20" t="s">
        <v>30</v>
      </c>
      <c r="B86" s="21" t="s">
        <v>120</v>
      </c>
      <c r="C86" s="36"/>
      <c r="D86" s="37"/>
      <c r="E86" s="20"/>
      <c r="F86" s="19">
        <f>SUM(F87:F88)</f>
        <v>0</v>
      </c>
      <c r="G86" s="19">
        <f>SUM(G87:G88)</f>
        <v>0</v>
      </c>
    </row>
    <row r="87" spans="1:7" s="5" customFormat="1" ht="12" customHeight="1">
      <c r="A87" s="24" t="s">
        <v>32</v>
      </c>
      <c r="B87" s="25"/>
      <c r="C87" s="26" t="s">
        <v>121</v>
      </c>
      <c r="D87" s="28"/>
      <c r="E87" s="20"/>
      <c r="F87" s="19"/>
      <c r="G87" s="19"/>
    </row>
    <row r="88" spans="1:7" s="5" customFormat="1" ht="12" customHeight="1">
      <c r="A88" s="24" t="s">
        <v>34</v>
      </c>
      <c r="B88" s="25"/>
      <c r="C88" s="26" t="s">
        <v>122</v>
      </c>
      <c r="D88" s="28"/>
      <c r="E88" s="20"/>
      <c r="F88" s="19"/>
      <c r="G88" s="19"/>
    </row>
    <row r="89" spans="1:7" s="5" customFormat="1" ht="12" customHeight="1">
      <c r="A89" s="20" t="s">
        <v>52</v>
      </c>
      <c r="B89" s="30" t="s">
        <v>123</v>
      </c>
      <c r="C89" s="30"/>
      <c r="D89" s="27"/>
      <c r="E89" s="20"/>
      <c r="F89" s="19"/>
      <c r="G89" s="19"/>
    </row>
    <row r="90" spans="1:7" s="5" customFormat="1" ht="12" customHeight="1">
      <c r="A90" s="31" t="s">
        <v>54</v>
      </c>
      <c r="B90" s="32" t="s">
        <v>124</v>
      </c>
      <c r="C90" s="33"/>
      <c r="D90" s="34"/>
      <c r="E90" s="20"/>
      <c r="F90" s="19">
        <f>SUM(F91:F92)</f>
        <v>937.5500000000001</v>
      </c>
      <c r="G90" s="19">
        <f>SUM(G91:G92)</f>
        <v>706.33</v>
      </c>
    </row>
    <row r="91" spans="1:7" s="5" customFormat="1" ht="12" customHeight="1">
      <c r="A91" s="24" t="s">
        <v>125</v>
      </c>
      <c r="B91" s="16"/>
      <c r="C91" s="26" t="s">
        <v>126</v>
      </c>
      <c r="D91" s="59"/>
      <c r="E91" s="20"/>
      <c r="F91" s="19">
        <v>231.22</v>
      </c>
      <c r="G91" s="19">
        <v>364.29</v>
      </c>
    </row>
    <row r="92" spans="1:7" s="5" customFormat="1" ht="12" customHeight="1">
      <c r="A92" s="24" t="s">
        <v>127</v>
      </c>
      <c r="B92" s="16"/>
      <c r="C92" s="26" t="s">
        <v>128</v>
      </c>
      <c r="D92" s="59"/>
      <c r="E92" s="20"/>
      <c r="F92" s="19">
        <v>706.33</v>
      </c>
      <c r="G92" s="19">
        <v>342.04</v>
      </c>
    </row>
    <row r="93" spans="1:7" s="5" customFormat="1" ht="12" customHeight="1">
      <c r="A93" s="14" t="s">
        <v>129</v>
      </c>
      <c r="B93" s="56" t="s">
        <v>130</v>
      </c>
      <c r="C93" s="58"/>
      <c r="D93" s="58"/>
      <c r="E93" s="20"/>
      <c r="F93" s="19"/>
      <c r="G93" s="19"/>
    </row>
    <row r="94" spans="1:7" s="5" customFormat="1" ht="24.75" customHeight="1">
      <c r="A94" s="12"/>
      <c r="B94" s="121" t="s">
        <v>131</v>
      </c>
      <c r="C94" s="122"/>
      <c r="D94" s="123"/>
      <c r="E94" s="71"/>
      <c r="F94" s="72">
        <f>SUM(F59,F64,F84,F93)</f>
        <v>424212.5</v>
      </c>
      <c r="G94" s="72">
        <f>SUM(G59,G64,G84,G93)</f>
        <v>381733.85000000003</v>
      </c>
    </row>
    <row r="95" spans="1:7" s="5" customFormat="1" ht="12" customHeight="1">
      <c r="A95" s="60"/>
      <c r="B95" s="53"/>
      <c r="C95" s="53"/>
      <c r="D95" s="53"/>
      <c r="E95" s="10"/>
      <c r="F95" s="2"/>
      <c r="G95" s="2"/>
    </row>
    <row r="96" spans="1:7" s="5" customFormat="1" ht="12" customHeight="1">
      <c r="A96" s="116" t="s">
        <v>146</v>
      </c>
      <c r="B96" s="117"/>
      <c r="C96" s="117"/>
      <c r="D96" s="117"/>
      <c r="E96" s="117"/>
      <c r="F96" s="118" t="s">
        <v>147</v>
      </c>
      <c r="G96" s="119"/>
    </row>
    <row r="97" spans="1:7" s="8" customFormat="1" ht="11.25" customHeight="1">
      <c r="A97" s="114" t="s">
        <v>132</v>
      </c>
      <c r="B97" s="114"/>
      <c r="C97" s="114"/>
      <c r="D97" s="114"/>
      <c r="E97" s="114"/>
      <c r="F97" s="115" t="s">
        <v>133</v>
      </c>
      <c r="G97" s="115"/>
    </row>
    <row r="98" spans="1:7" s="5" customFormat="1" ht="12" customHeight="1">
      <c r="A98" s="120"/>
      <c r="B98" s="120"/>
      <c r="C98" s="120"/>
      <c r="D98" s="120"/>
      <c r="E98" s="10"/>
      <c r="F98" s="9"/>
      <c r="G98" s="9"/>
    </row>
    <row r="99" spans="1:7" s="5" customFormat="1" ht="12" customHeight="1">
      <c r="A99" s="61"/>
      <c r="B99" s="61"/>
      <c r="C99" s="61"/>
      <c r="D99" s="61"/>
      <c r="E99" s="10"/>
      <c r="F99" s="9"/>
      <c r="G99" s="9"/>
    </row>
    <row r="100" spans="1:7" s="5" customFormat="1" ht="12" customHeight="1">
      <c r="A100" s="117" t="s">
        <v>134</v>
      </c>
      <c r="B100" s="117"/>
      <c r="C100" s="117"/>
      <c r="D100" s="117"/>
      <c r="E100" s="117"/>
      <c r="F100" s="119" t="s">
        <v>135</v>
      </c>
      <c r="G100" s="119"/>
    </row>
    <row r="101" spans="1:7" s="8" customFormat="1" ht="12" customHeight="1">
      <c r="A101" s="114" t="s">
        <v>136</v>
      </c>
      <c r="B101" s="114"/>
      <c r="C101" s="114"/>
      <c r="D101" s="114"/>
      <c r="E101" s="114"/>
      <c r="F101" s="115" t="s">
        <v>133</v>
      </c>
      <c r="G101" s="115"/>
    </row>
    <row r="102" s="5" customFormat="1" ht="12" customHeight="1">
      <c r="E102" s="10"/>
    </row>
    <row r="103" s="5" customFormat="1" ht="12" customHeight="1">
      <c r="E103" s="10"/>
    </row>
    <row r="104" s="5" customFormat="1" ht="12" customHeight="1">
      <c r="E104" s="10"/>
    </row>
    <row r="105" s="5" customFormat="1" ht="12" customHeight="1">
      <c r="E105" s="10"/>
    </row>
    <row r="106" s="5" customFormat="1" ht="12" customHeight="1">
      <c r="E106" s="10"/>
    </row>
    <row r="107" s="5" customFormat="1" ht="12" customHeight="1">
      <c r="E107" s="10"/>
    </row>
    <row r="108" s="5" customFormat="1" ht="12" customHeight="1">
      <c r="E108" s="10"/>
    </row>
    <row r="109" s="5" customFormat="1" ht="12" customHeight="1">
      <c r="E109" s="10"/>
    </row>
    <row r="110" s="5" customFormat="1" ht="12" customHeight="1">
      <c r="E110" s="10"/>
    </row>
    <row r="111" s="5" customFormat="1" ht="12" customHeight="1">
      <c r="E111" s="10"/>
    </row>
    <row r="112" s="5" customFormat="1" ht="12" customHeight="1">
      <c r="E112" s="10"/>
    </row>
    <row r="113" s="5" customFormat="1" ht="12" customHeight="1">
      <c r="E113" s="10"/>
    </row>
    <row r="114" s="5" customFormat="1" ht="12" customHeight="1">
      <c r="E114" s="10"/>
    </row>
    <row r="115" s="5" customFormat="1" ht="12" customHeight="1">
      <c r="E115" s="10"/>
    </row>
    <row r="116" s="5" customFormat="1" ht="12" customHeight="1">
      <c r="E116" s="10"/>
    </row>
    <row r="117" s="5" customFormat="1" ht="12" customHeight="1">
      <c r="E117" s="10"/>
    </row>
    <row r="118" s="5" customFormat="1" ht="12" customHeight="1">
      <c r="E118" s="10"/>
    </row>
    <row r="119" s="5" customFormat="1" ht="12" customHeight="1">
      <c r="E119" s="10"/>
    </row>
    <row r="120" s="5" customFormat="1" ht="12" customHeight="1">
      <c r="E120" s="10"/>
    </row>
    <row r="121" s="5" customFormat="1" ht="12" customHeight="1">
      <c r="E121" s="10"/>
    </row>
    <row r="122" s="5" customFormat="1" ht="12" customHeight="1">
      <c r="E122" s="10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35433070866141736" top="0.2755905511811024" bottom="0.03937007874015748" header="0.11811023622047245" footer="0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7" sqref="A7:I7"/>
    </sheetView>
  </sheetViews>
  <sheetFormatPr defaultColWidth="9.140625" defaultRowHeight="12.75"/>
  <cols>
    <col min="1" max="1" width="8.00390625" style="73" customWidth="1"/>
    <col min="2" max="2" width="1.57421875" style="73" hidden="1" customWidth="1"/>
    <col min="3" max="3" width="30.140625" style="73" customWidth="1"/>
    <col min="4" max="4" width="18.28125" style="73" customWidth="1"/>
    <col min="5" max="5" width="8.8515625" style="73" hidden="1" customWidth="1"/>
    <col min="6" max="6" width="11.7109375" style="73" customWidth="1"/>
    <col min="7" max="7" width="11.8515625" style="73" customWidth="1"/>
    <col min="8" max="9" width="16.00390625" style="73" customWidth="1"/>
    <col min="10" max="16384" width="9.140625" style="73" customWidth="1"/>
  </cols>
  <sheetData>
    <row r="1" spans="7:8" ht="12" customHeight="1">
      <c r="G1" s="74"/>
      <c r="H1" s="74"/>
    </row>
    <row r="2" spans="4:9" ht="15" customHeight="1">
      <c r="D2" s="75"/>
      <c r="G2" s="76" t="s">
        <v>149</v>
      </c>
      <c r="H2" s="77"/>
      <c r="I2" s="77"/>
    </row>
    <row r="3" spans="7:9" ht="15" customHeight="1">
      <c r="G3" s="76" t="s">
        <v>1</v>
      </c>
      <c r="H3" s="77"/>
      <c r="I3" s="77"/>
    </row>
    <row r="4" ht="12" customHeight="1"/>
    <row r="5" spans="1:9" ht="15" customHeight="1">
      <c r="A5" s="179" t="s">
        <v>150</v>
      </c>
      <c r="B5" s="180"/>
      <c r="C5" s="180"/>
      <c r="D5" s="180"/>
      <c r="E5" s="180"/>
      <c r="F5" s="180"/>
      <c r="G5" s="180"/>
      <c r="H5" s="180"/>
      <c r="I5" s="180"/>
    </row>
    <row r="6" spans="1:9" ht="15" customHeight="1">
      <c r="A6" s="179" t="s">
        <v>151</v>
      </c>
      <c r="B6" s="180"/>
      <c r="C6" s="180"/>
      <c r="D6" s="180"/>
      <c r="E6" s="180"/>
      <c r="F6" s="180"/>
      <c r="G6" s="180"/>
      <c r="H6" s="180"/>
      <c r="I6" s="180"/>
    </row>
    <row r="7" spans="1:9" ht="15" customHeight="1">
      <c r="A7" s="181" t="s">
        <v>3</v>
      </c>
      <c r="B7" s="182"/>
      <c r="C7" s="182"/>
      <c r="D7" s="182"/>
      <c r="E7" s="182"/>
      <c r="F7" s="182"/>
      <c r="G7" s="182"/>
      <c r="H7" s="182"/>
      <c r="I7" s="182"/>
    </row>
    <row r="8" spans="1:9" s="78" customFormat="1" ht="11.25" customHeight="1">
      <c r="A8" s="183" t="s">
        <v>4</v>
      </c>
      <c r="B8" s="184"/>
      <c r="C8" s="184"/>
      <c r="D8" s="184"/>
      <c r="E8" s="184"/>
      <c r="F8" s="184"/>
      <c r="G8" s="184"/>
      <c r="H8" s="184"/>
      <c r="I8" s="184"/>
    </row>
    <row r="9" spans="1:9" ht="15" customHeight="1">
      <c r="A9" s="181" t="s">
        <v>5</v>
      </c>
      <c r="B9" s="185"/>
      <c r="C9" s="185"/>
      <c r="D9" s="185"/>
      <c r="E9" s="185"/>
      <c r="F9" s="185"/>
      <c r="G9" s="185"/>
      <c r="H9" s="185"/>
      <c r="I9" s="185"/>
    </row>
    <row r="10" spans="1:9" s="78" customFormat="1" ht="11.25" customHeight="1">
      <c r="A10" s="183" t="s">
        <v>152</v>
      </c>
      <c r="B10" s="184"/>
      <c r="C10" s="184"/>
      <c r="D10" s="184"/>
      <c r="E10" s="184"/>
      <c r="F10" s="184"/>
      <c r="G10" s="184"/>
      <c r="H10" s="184"/>
      <c r="I10" s="184"/>
    </row>
    <row r="11" spans="1:9" ht="15" customHeight="1">
      <c r="A11" s="174"/>
      <c r="B11" s="170"/>
      <c r="C11" s="170"/>
      <c r="D11" s="170"/>
      <c r="E11" s="170"/>
      <c r="F11" s="170"/>
      <c r="G11" s="170"/>
      <c r="H11" s="170"/>
      <c r="I11" s="170"/>
    </row>
    <row r="12" spans="1:9" ht="14.25" customHeight="1">
      <c r="A12" s="175" t="s">
        <v>153</v>
      </c>
      <c r="B12" s="176"/>
      <c r="C12" s="176"/>
      <c r="D12" s="176"/>
      <c r="E12" s="176"/>
      <c r="F12" s="176"/>
      <c r="G12" s="176"/>
      <c r="H12" s="176"/>
      <c r="I12" s="176"/>
    </row>
    <row r="13" spans="1:9" ht="15" customHeight="1">
      <c r="A13" s="169"/>
      <c r="B13" s="170"/>
      <c r="C13" s="170"/>
      <c r="D13" s="170"/>
      <c r="E13" s="170"/>
      <c r="F13" s="170"/>
      <c r="G13" s="170"/>
      <c r="H13" s="170"/>
      <c r="I13" s="170"/>
    </row>
    <row r="14" spans="1:9" ht="14.25" customHeight="1">
      <c r="A14" s="177" t="s">
        <v>154</v>
      </c>
      <c r="B14" s="177"/>
      <c r="C14" s="177"/>
      <c r="D14" s="178" t="s">
        <v>8</v>
      </c>
      <c r="E14" s="178"/>
      <c r="F14" s="178"/>
      <c r="G14" s="79" t="s">
        <v>155</v>
      </c>
      <c r="H14" s="79"/>
      <c r="I14" s="79"/>
    </row>
    <row r="15" spans="1:9" ht="9" customHeight="1">
      <c r="A15" s="80"/>
      <c r="B15" s="76"/>
      <c r="C15" s="76"/>
      <c r="D15" s="76"/>
      <c r="E15" s="76"/>
      <c r="F15" s="76"/>
      <c r="G15" s="76"/>
      <c r="H15" s="76"/>
      <c r="I15" s="76"/>
    </row>
    <row r="16" spans="1:9" ht="15" customHeight="1">
      <c r="A16" s="169" t="s">
        <v>148</v>
      </c>
      <c r="B16" s="170"/>
      <c r="C16" s="170"/>
      <c r="D16" s="170"/>
      <c r="E16" s="170"/>
      <c r="F16" s="170"/>
      <c r="G16" s="170"/>
      <c r="H16" s="170"/>
      <c r="I16" s="170"/>
    </row>
    <row r="17" spans="1:9" ht="15" customHeight="1">
      <c r="A17" s="169" t="s">
        <v>9</v>
      </c>
      <c r="B17" s="170"/>
      <c r="C17" s="170"/>
      <c r="D17" s="170"/>
      <c r="E17" s="170"/>
      <c r="F17" s="170"/>
      <c r="G17" s="170"/>
      <c r="H17" s="170"/>
      <c r="I17" s="170"/>
    </row>
    <row r="18" spans="1:9" s="76" customFormat="1" ht="9" customHeight="1">
      <c r="A18" s="171" t="s">
        <v>10</v>
      </c>
      <c r="B18" s="170"/>
      <c r="C18" s="170"/>
      <c r="D18" s="170"/>
      <c r="E18" s="170"/>
      <c r="F18" s="170"/>
      <c r="G18" s="170"/>
      <c r="H18" s="170"/>
      <c r="I18" s="170"/>
    </row>
    <row r="19" spans="1:9" s="82" customFormat="1" ht="50.25" customHeight="1">
      <c r="A19" s="172" t="s">
        <v>11</v>
      </c>
      <c r="B19" s="173"/>
      <c r="C19" s="172" t="s">
        <v>12</v>
      </c>
      <c r="D19" s="164"/>
      <c r="E19" s="164"/>
      <c r="F19" s="165"/>
      <c r="G19" s="81" t="s">
        <v>156</v>
      </c>
      <c r="H19" s="81" t="s">
        <v>157</v>
      </c>
      <c r="I19" s="81" t="s">
        <v>158</v>
      </c>
    </row>
    <row r="20" spans="1:9" s="74" customFormat="1" ht="15" customHeight="1">
      <c r="A20" s="83" t="s">
        <v>16</v>
      </c>
      <c r="B20" s="84" t="s">
        <v>159</v>
      </c>
      <c r="C20" s="155" t="s">
        <v>159</v>
      </c>
      <c r="D20" s="153"/>
      <c r="E20" s="153"/>
      <c r="F20" s="154"/>
      <c r="G20" s="85"/>
      <c r="H20" s="86">
        <f>SUM(H21,H26,H27)</f>
        <v>286176</v>
      </c>
      <c r="I20" s="86">
        <f>SUM(I21,I26,I27)</f>
        <v>266915.53</v>
      </c>
    </row>
    <row r="21" spans="1:9" ht="15" customHeight="1">
      <c r="A21" s="87" t="s">
        <v>18</v>
      </c>
      <c r="B21" s="88" t="s">
        <v>160</v>
      </c>
      <c r="C21" s="166" t="s">
        <v>160</v>
      </c>
      <c r="D21" s="167"/>
      <c r="E21" s="167"/>
      <c r="F21" s="168"/>
      <c r="G21" s="89"/>
      <c r="H21" s="90">
        <f>SUM(H22:H25)</f>
        <v>281413.2</v>
      </c>
      <c r="I21" s="90">
        <f>SUM(I22:I25)</f>
        <v>263119.02</v>
      </c>
    </row>
    <row r="22" spans="1:9" ht="15" customHeight="1">
      <c r="A22" s="87" t="s">
        <v>161</v>
      </c>
      <c r="B22" s="88" t="s">
        <v>86</v>
      </c>
      <c r="C22" s="166" t="s">
        <v>86</v>
      </c>
      <c r="D22" s="167"/>
      <c r="E22" s="167"/>
      <c r="F22" s="168"/>
      <c r="G22" s="89"/>
      <c r="H22" s="90">
        <v>165801.57</v>
      </c>
      <c r="I22" s="90">
        <v>170598.98</v>
      </c>
    </row>
    <row r="23" spans="1:9" ht="15" customHeight="1">
      <c r="A23" s="87" t="s">
        <v>162</v>
      </c>
      <c r="B23" s="91" t="s">
        <v>163</v>
      </c>
      <c r="C23" s="163" t="s">
        <v>163</v>
      </c>
      <c r="D23" s="164"/>
      <c r="E23" s="164"/>
      <c r="F23" s="165"/>
      <c r="G23" s="89"/>
      <c r="H23" s="90">
        <v>108867.58</v>
      </c>
      <c r="I23" s="90">
        <v>88306.71</v>
      </c>
    </row>
    <row r="24" spans="1:9" ht="15" customHeight="1">
      <c r="A24" s="87" t="s">
        <v>164</v>
      </c>
      <c r="B24" s="88" t="s">
        <v>165</v>
      </c>
      <c r="C24" s="163" t="s">
        <v>165</v>
      </c>
      <c r="D24" s="164"/>
      <c r="E24" s="164"/>
      <c r="F24" s="165"/>
      <c r="G24" s="89"/>
      <c r="H24" s="90">
        <v>5020.67</v>
      </c>
      <c r="I24" s="90">
        <v>2392</v>
      </c>
    </row>
    <row r="25" spans="1:9" ht="15" customHeight="1">
      <c r="A25" s="87" t="s">
        <v>166</v>
      </c>
      <c r="B25" s="91" t="s">
        <v>167</v>
      </c>
      <c r="C25" s="163" t="s">
        <v>167</v>
      </c>
      <c r="D25" s="164"/>
      <c r="E25" s="164"/>
      <c r="F25" s="165"/>
      <c r="G25" s="89"/>
      <c r="H25" s="90">
        <v>1723.38</v>
      </c>
      <c r="I25" s="90">
        <v>1821.33</v>
      </c>
    </row>
    <row r="26" spans="1:9" ht="15" customHeight="1">
      <c r="A26" s="87" t="s">
        <v>30</v>
      </c>
      <c r="B26" s="88" t="s">
        <v>168</v>
      </c>
      <c r="C26" s="163" t="s">
        <v>168</v>
      </c>
      <c r="D26" s="164"/>
      <c r="E26" s="164"/>
      <c r="F26" s="165"/>
      <c r="G26" s="89"/>
      <c r="H26" s="90"/>
      <c r="I26" s="90"/>
    </row>
    <row r="27" spans="1:9" ht="15" customHeight="1">
      <c r="A27" s="87" t="s">
        <v>52</v>
      </c>
      <c r="B27" s="88" t="s">
        <v>169</v>
      </c>
      <c r="C27" s="163" t="s">
        <v>169</v>
      </c>
      <c r="D27" s="164"/>
      <c r="E27" s="164"/>
      <c r="F27" s="165"/>
      <c r="G27" s="89"/>
      <c r="H27" s="90">
        <f>SUM(H28:H29)</f>
        <v>4762.8</v>
      </c>
      <c r="I27" s="90">
        <f>SUM(I28:I29)</f>
        <v>3796.51</v>
      </c>
    </row>
    <row r="28" spans="1:9" ht="15" customHeight="1">
      <c r="A28" s="87" t="s">
        <v>170</v>
      </c>
      <c r="B28" s="91" t="s">
        <v>171</v>
      </c>
      <c r="C28" s="163" t="s">
        <v>171</v>
      </c>
      <c r="D28" s="164"/>
      <c r="E28" s="164"/>
      <c r="F28" s="165"/>
      <c r="G28" s="89">
        <v>10</v>
      </c>
      <c r="H28" s="90">
        <v>4762.8</v>
      </c>
      <c r="I28" s="90">
        <v>3796.51</v>
      </c>
    </row>
    <row r="29" spans="1:9" ht="15" customHeight="1">
      <c r="A29" s="87" t="s">
        <v>172</v>
      </c>
      <c r="B29" s="91" t="s">
        <v>173</v>
      </c>
      <c r="C29" s="163" t="s">
        <v>173</v>
      </c>
      <c r="D29" s="164"/>
      <c r="E29" s="164"/>
      <c r="F29" s="165"/>
      <c r="G29" s="89"/>
      <c r="H29" s="90"/>
      <c r="I29" s="90"/>
    </row>
    <row r="30" spans="1:9" s="74" customFormat="1" ht="15" customHeight="1">
      <c r="A30" s="83" t="s">
        <v>56</v>
      </c>
      <c r="B30" s="84" t="s">
        <v>174</v>
      </c>
      <c r="C30" s="155" t="s">
        <v>174</v>
      </c>
      <c r="D30" s="156"/>
      <c r="E30" s="156"/>
      <c r="F30" s="157"/>
      <c r="G30" s="85">
        <v>11</v>
      </c>
      <c r="H30" s="86">
        <f>SUM(H31:H44)</f>
        <v>286345.27999999997</v>
      </c>
      <c r="I30" s="86">
        <f>SUM(I31:I44)</f>
        <v>266379.35000000003</v>
      </c>
    </row>
    <row r="31" spans="1:9" ht="15" customHeight="1">
      <c r="A31" s="87" t="s">
        <v>18</v>
      </c>
      <c r="B31" s="88" t="s">
        <v>175</v>
      </c>
      <c r="C31" s="163" t="s">
        <v>176</v>
      </c>
      <c r="D31" s="160"/>
      <c r="E31" s="160"/>
      <c r="F31" s="161"/>
      <c r="G31" s="89"/>
      <c r="H31" s="90">
        <v>233168.34</v>
      </c>
      <c r="I31" s="90">
        <v>216456.97</v>
      </c>
    </row>
    <row r="32" spans="1:9" ht="15" customHeight="1">
      <c r="A32" s="87" t="s">
        <v>30</v>
      </c>
      <c r="B32" s="88" t="s">
        <v>177</v>
      </c>
      <c r="C32" s="163" t="s">
        <v>178</v>
      </c>
      <c r="D32" s="160"/>
      <c r="E32" s="160"/>
      <c r="F32" s="161"/>
      <c r="G32" s="89"/>
      <c r="H32" s="90">
        <v>4913</v>
      </c>
      <c r="I32" s="90">
        <v>4557.88</v>
      </c>
    </row>
    <row r="33" spans="1:9" ht="15" customHeight="1">
      <c r="A33" s="87" t="s">
        <v>52</v>
      </c>
      <c r="B33" s="88" t="s">
        <v>179</v>
      </c>
      <c r="C33" s="163" t="s">
        <v>180</v>
      </c>
      <c r="D33" s="160"/>
      <c r="E33" s="160"/>
      <c r="F33" s="161"/>
      <c r="G33" s="89"/>
      <c r="H33" s="90">
        <v>20936.8</v>
      </c>
      <c r="I33" s="90">
        <v>19138.72</v>
      </c>
    </row>
    <row r="34" spans="1:9" ht="15" customHeight="1">
      <c r="A34" s="87" t="s">
        <v>54</v>
      </c>
      <c r="B34" s="88" t="s">
        <v>181</v>
      </c>
      <c r="C34" s="166" t="s">
        <v>182</v>
      </c>
      <c r="D34" s="160"/>
      <c r="E34" s="160"/>
      <c r="F34" s="161"/>
      <c r="G34" s="89"/>
      <c r="H34" s="90">
        <v>3012.3</v>
      </c>
      <c r="I34" s="90">
        <v>353.59</v>
      </c>
    </row>
    <row r="35" spans="1:9" ht="15" customHeight="1">
      <c r="A35" s="87" t="s">
        <v>81</v>
      </c>
      <c r="B35" s="88" t="s">
        <v>183</v>
      </c>
      <c r="C35" s="166" t="s">
        <v>184</v>
      </c>
      <c r="D35" s="160"/>
      <c r="E35" s="160"/>
      <c r="F35" s="161"/>
      <c r="G35" s="89"/>
      <c r="H35" s="90">
        <v>3815.32</v>
      </c>
      <c r="I35" s="90">
        <v>3752.45</v>
      </c>
    </row>
    <row r="36" spans="1:9" ht="15" customHeight="1">
      <c r="A36" s="87" t="s">
        <v>185</v>
      </c>
      <c r="B36" s="88" t="s">
        <v>186</v>
      </c>
      <c r="C36" s="166" t="s">
        <v>187</v>
      </c>
      <c r="D36" s="160"/>
      <c r="E36" s="160"/>
      <c r="F36" s="161"/>
      <c r="G36" s="89"/>
      <c r="H36" s="90">
        <v>613.9</v>
      </c>
      <c r="I36" s="90">
        <v>289.94</v>
      </c>
    </row>
    <row r="37" spans="1:9" ht="15" customHeight="1">
      <c r="A37" s="87" t="s">
        <v>188</v>
      </c>
      <c r="B37" s="88" t="s">
        <v>189</v>
      </c>
      <c r="C37" s="166" t="s">
        <v>190</v>
      </c>
      <c r="D37" s="160"/>
      <c r="E37" s="160"/>
      <c r="F37" s="161"/>
      <c r="G37" s="89"/>
      <c r="H37" s="90">
        <v>894.37</v>
      </c>
      <c r="I37" s="90">
        <v>648.19</v>
      </c>
    </row>
    <row r="38" spans="1:9" ht="15" customHeight="1">
      <c r="A38" s="87" t="s">
        <v>191</v>
      </c>
      <c r="B38" s="88" t="s">
        <v>192</v>
      </c>
      <c r="C38" s="163" t="s">
        <v>192</v>
      </c>
      <c r="D38" s="160"/>
      <c r="E38" s="160"/>
      <c r="F38" s="161"/>
      <c r="G38" s="89"/>
      <c r="H38" s="90"/>
      <c r="I38" s="90"/>
    </row>
    <row r="39" spans="1:9" ht="15" customHeight="1">
      <c r="A39" s="87" t="s">
        <v>193</v>
      </c>
      <c r="B39" s="88" t="s">
        <v>194</v>
      </c>
      <c r="C39" s="166" t="s">
        <v>194</v>
      </c>
      <c r="D39" s="160"/>
      <c r="E39" s="160"/>
      <c r="F39" s="161"/>
      <c r="G39" s="89"/>
      <c r="H39" s="90">
        <v>5125.05</v>
      </c>
      <c r="I39" s="90">
        <v>6706.2</v>
      </c>
    </row>
    <row r="40" spans="1:9" ht="15" customHeight="1">
      <c r="A40" s="87" t="s">
        <v>195</v>
      </c>
      <c r="B40" s="88" t="s">
        <v>196</v>
      </c>
      <c r="C40" s="163" t="s">
        <v>197</v>
      </c>
      <c r="D40" s="164"/>
      <c r="E40" s="164"/>
      <c r="F40" s="165"/>
      <c r="G40" s="89"/>
      <c r="H40" s="90">
        <v>7634.67</v>
      </c>
      <c r="I40" s="90">
        <v>9460.35</v>
      </c>
    </row>
    <row r="41" spans="1:9" ht="15" customHeight="1">
      <c r="A41" s="87" t="s">
        <v>198</v>
      </c>
      <c r="B41" s="88" t="s">
        <v>199</v>
      </c>
      <c r="C41" s="163" t="s">
        <v>200</v>
      </c>
      <c r="D41" s="160"/>
      <c r="E41" s="160"/>
      <c r="F41" s="161"/>
      <c r="G41" s="89"/>
      <c r="H41" s="90"/>
      <c r="I41" s="90"/>
    </row>
    <row r="42" spans="1:9" ht="15" customHeight="1">
      <c r="A42" s="87" t="s">
        <v>201</v>
      </c>
      <c r="B42" s="88" t="s">
        <v>202</v>
      </c>
      <c r="C42" s="163" t="s">
        <v>203</v>
      </c>
      <c r="D42" s="160"/>
      <c r="E42" s="160"/>
      <c r="F42" s="161"/>
      <c r="G42" s="89"/>
      <c r="H42" s="90"/>
      <c r="I42" s="90"/>
    </row>
    <row r="43" spans="1:9" ht="15" customHeight="1">
      <c r="A43" s="87" t="s">
        <v>204</v>
      </c>
      <c r="B43" s="88" t="s">
        <v>205</v>
      </c>
      <c r="C43" s="163" t="s">
        <v>206</v>
      </c>
      <c r="D43" s="160"/>
      <c r="E43" s="160"/>
      <c r="F43" s="161"/>
      <c r="G43" s="89"/>
      <c r="H43" s="90">
        <v>992.77</v>
      </c>
      <c r="I43" s="90">
        <v>1059.74</v>
      </c>
    </row>
    <row r="44" spans="1:9" ht="15" customHeight="1">
      <c r="A44" s="87" t="s">
        <v>207</v>
      </c>
      <c r="B44" s="88" t="s">
        <v>208</v>
      </c>
      <c r="C44" s="159" t="s">
        <v>209</v>
      </c>
      <c r="D44" s="160"/>
      <c r="E44" s="160"/>
      <c r="F44" s="161"/>
      <c r="G44" s="89"/>
      <c r="H44" s="90">
        <v>5238.76</v>
      </c>
      <c r="I44" s="90">
        <v>3955.32</v>
      </c>
    </row>
    <row r="45" spans="1:9" s="74" customFormat="1" ht="15" customHeight="1">
      <c r="A45" s="92" t="s">
        <v>58</v>
      </c>
      <c r="B45" s="93" t="s">
        <v>210</v>
      </c>
      <c r="C45" s="152" t="s">
        <v>210</v>
      </c>
      <c r="D45" s="153"/>
      <c r="E45" s="153"/>
      <c r="F45" s="154"/>
      <c r="G45" s="85"/>
      <c r="H45" s="86">
        <f>H20-H30</f>
        <v>-169.27999999996973</v>
      </c>
      <c r="I45" s="86">
        <f>I20-I30</f>
        <v>536.179999999993</v>
      </c>
    </row>
    <row r="46" spans="1:9" s="74" customFormat="1" ht="15" customHeight="1">
      <c r="A46" s="92" t="s">
        <v>84</v>
      </c>
      <c r="B46" s="84" t="s">
        <v>211</v>
      </c>
      <c r="C46" s="158" t="s">
        <v>211</v>
      </c>
      <c r="D46" s="153"/>
      <c r="E46" s="153"/>
      <c r="F46" s="154"/>
      <c r="G46" s="85"/>
      <c r="H46" s="86">
        <f>H47-H48-H49</f>
        <v>400.5</v>
      </c>
      <c r="I46" s="86">
        <f>I47-I48-I49</f>
        <v>0</v>
      </c>
    </row>
    <row r="47" spans="1:9" ht="15" customHeight="1">
      <c r="A47" s="94" t="s">
        <v>212</v>
      </c>
      <c r="B47" s="88" t="s">
        <v>213</v>
      </c>
      <c r="C47" s="159" t="s">
        <v>214</v>
      </c>
      <c r="D47" s="160"/>
      <c r="E47" s="160"/>
      <c r="F47" s="161"/>
      <c r="G47" s="89">
        <v>12</v>
      </c>
      <c r="H47" s="90">
        <v>400.5</v>
      </c>
      <c r="I47" s="90"/>
    </row>
    <row r="48" spans="1:9" ht="15" customHeight="1">
      <c r="A48" s="94" t="s">
        <v>30</v>
      </c>
      <c r="B48" s="88" t="s">
        <v>215</v>
      </c>
      <c r="C48" s="159" t="s">
        <v>215</v>
      </c>
      <c r="D48" s="160"/>
      <c r="E48" s="160"/>
      <c r="F48" s="161"/>
      <c r="G48" s="89"/>
      <c r="H48" s="90"/>
      <c r="I48" s="90"/>
    </row>
    <row r="49" spans="1:9" ht="15" customHeight="1">
      <c r="A49" s="94" t="s">
        <v>216</v>
      </c>
      <c r="B49" s="88" t="s">
        <v>217</v>
      </c>
      <c r="C49" s="159" t="s">
        <v>218</v>
      </c>
      <c r="D49" s="160"/>
      <c r="E49" s="160"/>
      <c r="F49" s="161"/>
      <c r="G49" s="89"/>
      <c r="H49" s="90"/>
      <c r="I49" s="90"/>
    </row>
    <row r="50" spans="1:9" s="74" customFormat="1" ht="15" customHeight="1">
      <c r="A50" s="92" t="s">
        <v>91</v>
      </c>
      <c r="B50" s="93" t="s">
        <v>219</v>
      </c>
      <c r="C50" s="152" t="s">
        <v>219</v>
      </c>
      <c r="D50" s="153"/>
      <c r="E50" s="153"/>
      <c r="F50" s="154"/>
      <c r="G50" s="85"/>
      <c r="H50" s="86"/>
      <c r="I50" s="86"/>
    </row>
    <row r="51" spans="1:9" s="74" customFormat="1" ht="30" customHeight="1">
      <c r="A51" s="92" t="s">
        <v>117</v>
      </c>
      <c r="B51" s="93" t="s">
        <v>220</v>
      </c>
      <c r="C51" s="162" t="s">
        <v>220</v>
      </c>
      <c r="D51" s="156"/>
      <c r="E51" s="156"/>
      <c r="F51" s="157"/>
      <c r="G51" s="85"/>
      <c r="H51" s="86"/>
      <c r="I51" s="86"/>
    </row>
    <row r="52" spans="1:9" s="74" customFormat="1" ht="15" customHeight="1">
      <c r="A52" s="92" t="s">
        <v>129</v>
      </c>
      <c r="B52" s="93" t="s">
        <v>221</v>
      </c>
      <c r="C52" s="152" t="s">
        <v>221</v>
      </c>
      <c r="D52" s="153"/>
      <c r="E52" s="153"/>
      <c r="F52" s="154"/>
      <c r="G52" s="85"/>
      <c r="H52" s="86"/>
      <c r="I52" s="86"/>
    </row>
    <row r="53" spans="1:9" s="74" customFormat="1" ht="30" customHeight="1">
      <c r="A53" s="92" t="s">
        <v>222</v>
      </c>
      <c r="B53" s="84" t="s">
        <v>223</v>
      </c>
      <c r="C53" s="155" t="s">
        <v>223</v>
      </c>
      <c r="D53" s="156"/>
      <c r="E53" s="156"/>
      <c r="F53" s="157"/>
      <c r="G53" s="85"/>
      <c r="H53" s="86">
        <f>SUM(H45,H46,H50,H51,H52)</f>
        <v>231.22000000003027</v>
      </c>
      <c r="I53" s="86">
        <f>SUM(I45,I46,I50,I51,I52)</f>
        <v>536.179999999993</v>
      </c>
    </row>
    <row r="54" spans="1:9" s="74" customFormat="1" ht="15" customHeight="1">
      <c r="A54" s="92" t="s">
        <v>18</v>
      </c>
      <c r="B54" s="84" t="s">
        <v>224</v>
      </c>
      <c r="C54" s="158" t="s">
        <v>224</v>
      </c>
      <c r="D54" s="153"/>
      <c r="E54" s="153"/>
      <c r="F54" s="154"/>
      <c r="G54" s="85"/>
      <c r="H54" s="86"/>
      <c r="I54" s="86"/>
    </row>
    <row r="55" spans="1:9" s="74" customFormat="1" ht="15" customHeight="1">
      <c r="A55" s="92" t="s">
        <v>225</v>
      </c>
      <c r="B55" s="93" t="s">
        <v>226</v>
      </c>
      <c r="C55" s="152" t="s">
        <v>226</v>
      </c>
      <c r="D55" s="153"/>
      <c r="E55" s="153"/>
      <c r="F55" s="154"/>
      <c r="G55" s="85"/>
      <c r="H55" s="86">
        <f>SUM(H53,H54)</f>
        <v>231.22000000003027</v>
      </c>
      <c r="I55" s="86">
        <f>SUM(I53,I54)</f>
        <v>536.179999999993</v>
      </c>
    </row>
    <row r="56" spans="1:9" ht="15" customHeight="1">
      <c r="A56" s="94" t="s">
        <v>18</v>
      </c>
      <c r="B56" s="88" t="s">
        <v>227</v>
      </c>
      <c r="C56" s="159" t="s">
        <v>227</v>
      </c>
      <c r="D56" s="160"/>
      <c r="E56" s="160"/>
      <c r="F56" s="161"/>
      <c r="G56" s="89"/>
      <c r="H56" s="90"/>
      <c r="I56" s="90"/>
    </row>
    <row r="57" spans="1:9" ht="15" customHeight="1">
      <c r="A57" s="94" t="s">
        <v>30</v>
      </c>
      <c r="B57" s="88" t="s">
        <v>228</v>
      </c>
      <c r="C57" s="159" t="s">
        <v>228</v>
      </c>
      <c r="D57" s="160"/>
      <c r="E57" s="160"/>
      <c r="F57" s="161"/>
      <c r="G57" s="89"/>
      <c r="H57" s="90"/>
      <c r="I57" s="90"/>
    </row>
    <row r="58" spans="1:9" ht="12" customHeight="1">
      <c r="A58" s="82"/>
      <c r="B58" s="82"/>
      <c r="C58" s="82"/>
      <c r="D58" s="82"/>
      <c r="G58" s="95"/>
      <c r="H58" s="95"/>
      <c r="I58" s="95"/>
    </row>
    <row r="59" spans="1:9" s="77" customFormat="1" ht="15" customHeight="1">
      <c r="A59" s="150" t="s">
        <v>146</v>
      </c>
      <c r="B59" s="150"/>
      <c r="C59" s="150"/>
      <c r="D59" s="150"/>
      <c r="E59" s="150"/>
      <c r="F59" s="150"/>
      <c r="G59" s="96"/>
      <c r="H59" s="151" t="s">
        <v>147</v>
      </c>
      <c r="I59" s="151"/>
    </row>
    <row r="60" spans="1:9" s="78" customFormat="1" ht="15" customHeight="1">
      <c r="A60" s="148" t="s">
        <v>229</v>
      </c>
      <c r="B60" s="148"/>
      <c r="C60" s="148"/>
      <c r="D60" s="148"/>
      <c r="E60" s="148"/>
      <c r="F60" s="148"/>
      <c r="G60" s="97" t="s">
        <v>230</v>
      </c>
      <c r="H60" s="149" t="s">
        <v>133</v>
      </c>
      <c r="I60" s="149"/>
    </row>
    <row r="61" spans="1:9" s="76" customFormat="1" ht="15" customHeight="1">
      <c r="A61" s="98"/>
      <c r="B61" s="98"/>
      <c r="C61" s="98"/>
      <c r="D61" s="98"/>
      <c r="E61" s="98"/>
      <c r="F61" s="98"/>
      <c r="G61" s="98"/>
      <c r="H61" s="99"/>
      <c r="I61" s="99"/>
    </row>
    <row r="62" spans="1:9" s="77" customFormat="1" ht="12" customHeight="1">
      <c r="A62" s="150" t="s">
        <v>134</v>
      </c>
      <c r="B62" s="150"/>
      <c r="C62" s="150"/>
      <c r="D62" s="150"/>
      <c r="E62" s="150"/>
      <c r="F62" s="150"/>
      <c r="G62" s="96"/>
      <c r="H62" s="151" t="s">
        <v>135</v>
      </c>
      <c r="I62" s="151"/>
    </row>
    <row r="63" spans="1:9" s="78" customFormat="1" ht="11.25" customHeight="1">
      <c r="A63" s="148" t="s">
        <v>231</v>
      </c>
      <c r="B63" s="148"/>
      <c r="C63" s="148"/>
      <c r="D63" s="148"/>
      <c r="E63" s="148"/>
      <c r="F63" s="148"/>
      <c r="G63" s="97" t="s">
        <v>232</v>
      </c>
      <c r="H63" s="149" t="s">
        <v>133</v>
      </c>
      <c r="I63" s="149"/>
    </row>
  </sheetData>
  <sheetProtection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C14"/>
    <mergeCell ref="D14:F14"/>
    <mergeCell ref="A16:I16"/>
    <mergeCell ref="A17:I17"/>
    <mergeCell ref="A18:I18"/>
    <mergeCell ref="A19:B19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3:F63"/>
    <mergeCell ref="H63:I63"/>
    <mergeCell ref="A59:F59"/>
    <mergeCell ref="H59:I59"/>
    <mergeCell ref="A60:F60"/>
    <mergeCell ref="H60:I60"/>
    <mergeCell ref="A62:F62"/>
    <mergeCell ref="H62:I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00390625" style="100" customWidth="1"/>
    <col min="2" max="2" width="32.8515625" style="102" customWidth="1"/>
    <col min="3" max="3" width="12.57421875" style="102" customWidth="1"/>
    <col min="4" max="4" width="15.7109375" style="102" customWidth="1"/>
    <col min="5" max="5" width="16.28125" style="102" customWidth="1"/>
    <col min="6" max="6" width="15.7109375" style="102" customWidth="1"/>
    <col min="7" max="7" width="11.8515625" style="102" customWidth="1"/>
    <col min="8" max="8" width="14.140625" style="102" customWidth="1"/>
    <col min="9" max="10" width="15.7109375" style="102" customWidth="1"/>
    <col min="11" max="11" width="13.140625" style="102" customWidth="1"/>
    <col min="12" max="13" width="15.7109375" style="102" customWidth="1"/>
    <col min="14" max="16384" width="9.140625" style="102" customWidth="1"/>
  </cols>
  <sheetData>
    <row r="1" spans="2:11" ht="13.5">
      <c r="B1" s="101"/>
      <c r="I1" s="101"/>
      <c r="J1" s="101"/>
      <c r="K1" s="101"/>
    </row>
    <row r="2" spans="2:9" ht="13.5">
      <c r="B2" s="101"/>
      <c r="I2" s="102" t="s">
        <v>233</v>
      </c>
    </row>
    <row r="3" ht="13.5">
      <c r="I3" s="102" t="s">
        <v>234</v>
      </c>
    </row>
    <row r="5" spans="1:13" ht="13.5">
      <c r="A5" s="188" t="s">
        <v>235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ht="13.5">
      <c r="A6" s="188" t="s">
        <v>236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8" spans="1:13" ht="13.5">
      <c r="A8" s="188" t="s">
        <v>237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ht="13.5">
      <c r="G9" s="101"/>
    </row>
    <row r="10" spans="1:13" ht="13.5">
      <c r="A10" s="190" t="s">
        <v>11</v>
      </c>
      <c r="B10" s="190" t="s">
        <v>238</v>
      </c>
      <c r="C10" s="190" t="s">
        <v>239</v>
      </c>
      <c r="D10" s="192" t="s">
        <v>240</v>
      </c>
      <c r="E10" s="193"/>
      <c r="F10" s="193"/>
      <c r="G10" s="193"/>
      <c r="H10" s="193"/>
      <c r="I10" s="193"/>
      <c r="J10" s="193"/>
      <c r="K10" s="193"/>
      <c r="L10" s="194"/>
      <c r="M10" s="190" t="s">
        <v>241</v>
      </c>
    </row>
    <row r="11" spans="1:13" ht="96">
      <c r="A11" s="191"/>
      <c r="B11" s="191"/>
      <c r="C11" s="191"/>
      <c r="D11" s="103" t="s">
        <v>242</v>
      </c>
      <c r="E11" s="103" t="s">
        <v>243</v>
      </c>
      <c r="F11" s="103" t="s">
        <v>244</v>
      </c>
      <c r="G11" s="103" t="s">
        <v>245</v>
      </c>
      <c r="H11" s="103" t="s">
        <v>246</v>
      </c>
      <c r="I11" s="104" t="s">
        <v>247</v>
      </c>
      <c r="J11" s="103" t="s">
        <v>248</v>
      </c>
      <c r="K11" s="103" t="s">
        <v>249</v>
      </c>
      <c r="L11" s="105" t="s">
        <v>250</v>
      </c>
      <c r="M11" s="191"/>
    </row>
    <row r="12" spans="1:13" ht="13.5">
      <c r="A12" s="106">
        <v>1</v>
      </c>
      <c r="B12" s="106">
        <v>2</v>
      </c>
      <c r="C12" s="106">
        <v>3</v>
      </c>
      <c r="D12" s="106">
        <v>4</v>
      </c>
      <c r="E12" s="106">
        <v>5</v>
      </c>
      <c r="F12" s="106">
        <v>6</v>
      </c>
      <c r="G12" s="106">
        <v>7</v>
      </c>
      <c r="H12" s="106">
        <v>8</v>
      </c>
      <c r="I12" s="106">
        <v>9</v>
      </c>
      <c r="J12" s="106">
        <v>10</v>
      </c>
      <c r="K12" s="107">
        <v>11</v>
      </c>
      <c r="L12" s="106">
        <v>12</v>
      </c>
      <c r="M12" s="106">
        <v>13</v>
      </c>
    </row>
    <row r="13" spans="1:256" ht="69">
      <c r="A13" s="103" t="s">
        <v>251</v>
      </c>
      <c r="B13" s="108" t="s">
        <v>252</v>
      </c>
      <c r="C13" s="109">
        <f aca="true" t="shared" si="0" ref="C13:M13">(C14+C15)</f>
        <v>34580</v>
      </c>
      <c r="D13" s="109">
        <f t="shared" si="0"/>
        <v>150164.11</v>
      </c>
      <c r="E13" s="109">
        <f t="shared" si="0"/>
        <v>0</v>
      </c>
      <c r="F13" s="109">
        <f t="shared" si="0"/>
        <v>0</v>
      </c>
      <c r="G13" s="109">
        <f t="shared" si="0"/>
        <v>0</v>
      </c>
      <c r="H13" s="109">
        <f t="shared" si="0"/>
        <v>0</v>
      </c>
      <c r="I13" s="109">
        <f t="shared" si="0"/>
        <v>-151070.34</v>
      </c>
      <c r="J13" s="109">
        <f t="shared" si="0"/>
        <v>0</v>
      </c>
      <c r="K13" s="109">
        <f t="shared" si="0"/>
        <v>0</v>
      </c>
      <c r="L13" s="109">
        <f t="shared" si="0"/>
        <v>0</v>
      </c>
      <c r="M13" s="109">
        <f t="shared" si="0"/>
        <v>33673.77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</row>
    <row r="14" spans="1:13" ht="13.5">
      <c r="A14" s="110" t="s">
        <v>253</v>
      </c>
      <c r="B14" s="111" t="s">
        <v>254</v>
      </c>
      <c r="C14" s="112">
        <v>34426.04</v>
      </c>
      <c r="D14" s="112"/>
      <c r="E14" s="112">
        <v>1295.99</v>
      </c>
      <c r="F14" s="112">
        <v>0</v>
      </c>
      <c r="G14" s="112">
        <v>0</v>
      </c>
      <c r="H14" s="112">
        <v>0</v>
      </c>
      <c r="I14" s="112">
        <v>-2074.82</v>
      </c>
      <c r="J14" s="112">
        <v>0</v>
      </c>
      <c r="K14" s="112">
        <v>0</v>
      </c>
      <c r="L14" s="112">
        <v>0</v>
      </c>
      <c r="M14" s="113">
        <f>(C14+D14+E14+F14+G14+H14+I14+J14+K14+L14)</f>
        <v>33647.21</v>
      </c>
    </row>
    <row r="15" spans="1:13" ht="13.5">
      <c r="A15" s="110" t="s">
        <v>255</v>
      </c>
      <c r="B15" s="111" t="s">
        <v>256</v>
      </c>
      <c r="C15" s="112">
        <v>153.96</v>
      </c>
      <c r="D15" s="112">
        <v>150164.11</v>
      </c>
      <c r="E15" s="112">
        <v>-1295.99</v>
      </c>
      <c r="F15" s="112">
        <v>0</v>
      </c>
      <c r="G15" s="112">
        <v>0</v>
      </c>
      <c r="H15" s="112">
        <v>0</v>
      </c>
      <c r="I15" s="112">
        <v>-148995.52</v>
      </c>
      <c r="J15" s="112">
        <v>0</v>
      </c>
      <c r="K15" s="112">
        <v>0</v>
      </c>
      <c r="L15" s="112">
        <v>0</v>
      </c>
      <c r="M15" s="113">
        <f>(C15+D15+E15+F15+G15+H15+I15+J15+K15+L15)</f>
        <v>26.55999999999767</v>
      </c>
    </row>
    <row r="16" spans="1:256" ht="69">
      <c r="A16" s="103" t="s">
        <v>257</v>
      </c>
      <c r="B16" s="108" t="s">
        <v>258</v>
      </c>
      <c r="C16" s="109">
        <f aca="true" t="shared" si="1" ref="C16:M16">(C17+C18)</f>
        <v>115384.56999999999</v>
      </c>
      <c r="D16" s="109">
        <f t="shared" si="1"/>
        <v>112072.82999999999</v>
      </c>
      <c r="E16" s="109">
        <f t="shared" si="1"/>
        <v>0</v>
      </c>
      <c r="F16" s="109">
        <f t="shared" si="1"/>
        <v>35485.67</v>
      </c>
      <c r="G16" s="109">
        <f t="shared" si="1"/>
        <v>0</v>
      </c>
      <c r="H16" s="109">
        <f t="shared" si="1"/>
        <v>0</v>
      </c>
      <c r="I16" s="109">
        <f t="shared" si="1"/>
        <v>-113305.37999999999</v>
      </c>
      <c r="J16" s="109">
        <f t="shared" si="1"/>
        <v>0</v>
      </c>
      <c r="K16" s="109">
        <f t="shared" si="1"/>
        <v>0</v>
      </c>
      <c r="L16" s="109">
        <f t="shared" si="1"/>
        <v>0</v>
      </c>
      <c r="M16" s="109">
        <f t="shared" si="1"/>
        <v>149637.69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</row>
    <row r="17" spans="1:13" ht="13.5">
      <c r="A17" s="110" t="s">
        <v>259</v>
      </c>
      <c r="B17" s="111" t="s">
        <v>254</v>
      </c>
      <c r="C17" s="112">
        <v>115227.01</v>
      </c>
      <c r="D17" s="112">
        <v>649.79</v>
      </c>
      <c r="E17" s="112">
        <v>5094.85</v>
      </c>
      <c r="F17" s="112">
        <v>35485.67</v>
      </c>
      <c r="G17" s="112">
        <v>0</v>
      </c>
      <c r="H17" s="112">
        <v>0</v>
      </c>
      <c r="I17" s="112">
        <v>-7638.9</v>
      </c>
      <c r="J17" s="112">
        <v>0</v>
      </c>
      <c r="K17" s="112">
        <v>0</v>
      </c>
      <c r="L17" s="112">
        <v>0</v>
      </c>
      <c r="M17" s="113">
        <f>(C17+D17+E17+F17+G17+H17+I17+J17+K17+L17)</f>
        <v>148818.42</v>
      </c>
    </row>
    <row r="18" spans="1:13" ht="13.5">
      <c r="A18" s="110" t="s">
        <v>260</v>
      </c>
      <c r="B18" s="111" t="s">
        <v>256</v>
      </c>
      <c r="C18" s="112">
        <v>157.56</v>
      </c>
      <c r="D18" s="112">
        <v>111423.04</v>
      </c>
      <c r="E18" s="112">
        <v>-5094.85</v>
      </c>
      <c r="F18" s="112">
        <v>0</v>
      </c>
      <c r="G18" s="112">
        <v>0</v>
      </c>
      <c r="H18" s="112">
        <v>0</v>
      </c>
      <c r="I18" s="112">
        <v>-105666.48</v>
      </c>
      <c r="J18" s="112">
        <v>0</v>
      </c>
      <c r="K18" s="112">
        <v>0</v>
      </c>
      <c r="L18" s="112">
        <v>0</v>
      </c>
      <c r="M18" s="113">
        <f>(C18+D18+E18+F18+G18+H18+I18+J18+K18+L18)</f>
        <v>819.2699999999895</v>
      </c>
    </row>
    <row r="19" spans="1:256" ht="110.25">
      <c r="A19" s="103" t="s">
        <v>261</v>
      </c>
      <c r="B19" s="108" t="s">
        <v>262</v>
      </c>
      <c r="C19" s="109">
        <f aca="true" t="shared" si="2" ref="C19:M19">(C20+C21)</f>
        <v>191661.29</v>
      </c>
      <c r="D19" s="109">
        <f t="shared" si="2"/>
        <v>2982.3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-5020.67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189622.92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101"/>
      <c r="IS19" s="101"/>
      <c r="IT19" s="101"/>
      <c r="IU19" s="101"/>
      <c r="IV19" s="101"/>
    </row>
    <row r="20" spans="1:13" ht="13.5">
      <c r="A20" s="110" t="s">
        <v>263</v>
      </c>
      <c r="B20" s="111" t="s">
        <v>254</v>
      </c>
      <c r="C20" s="112">
        <v>191661.29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-2038.37</v>
      </c>
      <c r="J20" s="112">
        <v>0</v>
      </c>
      <c r="K20" s="112">
        <v>0</v>
      </c>
      <c r="L20" s="112">
        <v>0</v>
      </c>
      <c r="M20" s="113">
        <f>(C20+D20+E20+F20+G20+H20+I20+J20+K20+L20)</f>
        <v>189622.92</v>
      </c>
    </row>
    <row r="21" spans="1:13" ht="13.5">
      <c r="A21" s="110" t="s">
        <v>264</v>
      </c>
      <c r="B21" s="111" t="s">
        <v>256</v>
      </c>
      <c r="C21" s="112">
        <v>0</v>
      </c>
      <c r="D21" s="112">
        <v>2982.3</v>
      </c>
      <c r="E21" s="112">
        <v>0</v>
      </c>
      <c r="F21" s="112">
        <v>0</v>
      </c>
      <c r="G21" s="112">
        <v>0</v>
      </c>
      <c r="H21" s="112">
        <v>0</v>
      </c>
      <c r="I21" s="112">
        <v>-2982.3</v>
      </c>
      <c r="J21" s="112">
        <v>0</v>
      </c>
      <c r="K21" s="112">
        <v>0</v>
      </c>
      <c r="L21" s="112">
        <v>0</v>
      </c>
      <c r="M21" s="113">
        <f>(C21+D21+E21+F21+G21+H21+I21+J21+K21+L21)</f>
        <v>0</v>
      </c>
    </row>
    <row r="22" spans="1:256" ht="13.5">
      <c r="A22" s="103" t="s">
        <v>265</v>
      </c>
      <c r="B22" s="108" t="s">
        <v>266</v>
      </c>
      <c r="C22" s="109">
        <f aca="true" t="shared" si="3" ref="C22:M22">(C23+C24)</f>
        <v>2820.95</v>
      </c>
      <c r="D22" s="109">
        <f t="shared" si="3"/>
        <v>513.14</v>
      </c>
      <c r="E22" s="109">
        <f t="shared" si="3"/>
        <v>0</v>
      </c>
      <c r="F22" s="109">
        <f t="shared" si="3"/>
        <v>1116.63</v>
      </c>
      <c r="G22" s="109">
        <f t="shared" si="3"/>
        <v>0</v>
      </c>
      <c r="H22" s="109">
        <f t="shared" si="3"/>
        <v>0</v>
      </c>
      <c r="I22" s="109">
        <f t="shared" si="3"/>
        <v>-1723.38</v>
      </c>
      <c r="J22" s="109">
        <f t="shared" si="3"/>
        <v>0</v>
      </c>
      <c r="K22" s="109">
        <f t="shared" si="3"/>
        <v>0</v>
      </c>
      <c r="L22" s="109">
        <f t="shared" si="3"/>
        <v>0</v>
      </c>
      <c r="M22" s="109">
        <f t="shared" si="3"/>
        <v>2727.34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  <c r="IV22" s="101"/>
    </row>
    <row r="23" spans="1:13" ht="13.5">
      <c r="A23" s="110" t="s">
        <v>267</v>
      </c>
      <c r="B23" s="111" t="s">
        <v>254</v>
      </c>
      <c r="C23" s="112">
        <v>1806.22</v>
      </c>
      <c r="D23" s="112">
        <v>465</v>
      </c>
      <c r="E23" s="112">
        <v>0</v>
      </c>
      <c r="F23" s="112">
        <v>1116.63</v>
      </c>
      <c r="G23" s="112">
        <v>0</v>
      </c>
      <c r="H23" s="112">
        <v>0</v>
      </c>
      <c r="I23" s="112">
        <v>-1645.45</v>
      </c>
      <c r="J23" s="112">
        <v>0</v>
      </c>
      <c r="K23" s="112">
        <v>0</v>
      </c>
      <c r="L23" s="112">
        <v>0</v>
      </c>
      <c r="M23" s="113">
        <f>(C23+D23+E23+F23+G23+H23+I23+J23+K23+L23)</f>
        <v>1742.4000000000003</v>
      </c>
    </row>
    <row r="24" spans="1:13" ht="13.5">
      <c r="A24" s="110" t="s">
        <v>268</v>
      </c>
      <c r="B24" s="111" t="s">
        <v>256</v>
      </c>
      <c r="C24" s="112">
        <v>1014.73</v>
      </c>
      <c r="D24" s="112">
        <v>48.14</v>
      </c>
      <c r="E24" s="112">
        <v>0</v>
      </c>
      <c r="F24" s="112">
        <v>0</v>
      </c>
      <c r="G24" s="112">
        <v>0</v>
      </c>
      <c r="H24" s="112">
        <v>0</v>
      </c>
      <c r="I24" s="112">
        <v>-77.93</v>
      </c>
      <c r="J24" s="112">
        <v>0</v>
      </c>
      <c r="K24" s="112">
        <v>0</v>
      </c>
      <c r="L24" s="112">
        <v>0</v>
      </c>
      <c r="M24" s="113">
        <f>(C24+D24+E24+F24+G24+H24+I24+J24+K24+L24)</f>
        <v>984.94</v>
      </c>
    </row>
    <row r="25" spans="1:256" ht="13.5">
      <c r="A25" s="103" t="s">
        <v>269</v>
      </c>
      <c r="B25" s="108" t="s">
        <v>270</v>
      </c>
      <c r="C25" s="109">
        <f aca="true" t="shared" si="4" ref="C25:L25">(C13+C16+C19+C22)</f>
        <v>344446.81</v>
      </c>
      <c r="D25" s="109">
        <f t="shared" si="4"/>
        <v>265732.37999999995</v>
      </c>
      <c r="E25" s="109">
        <f t="shared" si="4"/>
        <v>0</v>
      </c>
      <c r="F25" s="109">
        <f t="shared" si="4"/>
        <v>36602.299999999996</v>
      </c>
      <c r="G25" s="109">
        <f t="shared" si="4"/>
        <v>0</v>
      </c>
      <c r="H25" s="109">
        <f t="shared" si="4"/>
        <v>0</v>
      </c>
      <c r="I25" s="109">
        <f t="shared" si="4"/>
        <v>-271119.76999999996</v>
      </c>
      <c r="J25" s="109">
        <f t="shared" si="4"/>
        <v>0</v>
      </c>
      <c r="K25" s="109">
        <f t="shared" si="4"/>
        <v>0</v>
      </c>
      <c r="L25" s="109">
        <f t="shared" si="4"/>
        <v>0</v>
      </c>
      <c r="M25" s="109">
        <f>M13+M16+M19+M22</f>
        <v>375661.72000000003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101"/>
      <c r="IS25" s="101"/>
      <c r="IT25" s="101"/>
      <c r="IU25" s="101"/>
      <c r="IV25" s="101"/>
    </row>
    <row r="26" spans="1:13" ht="13.5">
      <c r="A26" s="186" t="s">
        <v>271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ht="13.5">
      <c r="D27" s="102" t="s">
        <v>272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Direktorė</dc:creator>
  <cp:keywords/>
  <dc:description/>
  <cp:lastModifiedBy>Buhalterė</cp:lastModifiedBy>
  <cp:lastPrinted>2017-10-17T09:13:30Z</cp:lastPrinted>
  <dcterms:created xsi:type="dcterms:W3CDTF">2017-10-17T09:18:41Z</dcterms:created>
  <dcterms:modified xsi:type="dcterms:W3CDTF">2017-10-17T09:18:41Z</dcterms:modified>
  <cp:category/>
  <cp:version/>
  <cp:contentType/>
  <cp:contentStatus/>
</cp:coreProperties>
</file>